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676" documentId="120_S{2AC9BD13-BADA-5192-A53E-5A8FF88502F6}" xr6:coauthVersionLast="47" xr6:coauthVersionMax="47" xr10:uidLastSave="{3E2C1AD7-6D6F-4704-9AAF-665DA8171D3C}"/>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<sst xmlns="http://schemas.openxmlformats.org/spreadsheetml/2006/main" count="180289" uniqueCount="39128">
  <si>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</si>
  <si>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</si>
  <si>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</si>
  <si>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</si>
  <si>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</si>
  <si>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</si>
  <si>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</si>
  <si>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</si>
  <si>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</si>
  <si>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</si>
  <si>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</si>
  <si>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</si>
  <si>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</si>
  <si>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</si>
  <si>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</si>
  <si>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</si>
  <si>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</si>
  <si>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</si>
  <si>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</si>
  <si>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</si>
  <si>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</si>
  <si>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</si>
  <si>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</si>
  <si>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</si>
  <si>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</si>
  <si>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</si>
  <si>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</si>
  <si>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</si>
  <si>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</si>
  <si>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</si>
  <si>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</si>
  <si>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</si>
  <si>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</si>
  <si>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</si>
  <si>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</si>
  <si>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</si>
  <si>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</si>
  <si>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</si>
  <si>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</si>
  <si>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</si>
  <si>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</si>
  <si>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</si>
  <si>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</si>
  <si>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</si>
  <si>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</si>
  <si>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</si>
  <si>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</si>
  <si>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</si>
  <si>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</si>
  <si>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</si>
  <si>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</si>
  <si>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</si>
  <si>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</si>
  <si>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</si>
  <si>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</si>
  <si>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</si>
  <si>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</si>
  <si>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</si>
  <si>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</si>
  <si>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</si>
  <si>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</si>
  <si>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</si>
  <si>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</si>
  <si>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</si>
  <si>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</si>
  <si>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</si>
  <si>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</si>
  <si>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</si>
  <si>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</si>
  <si>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</si>
  <si>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</si>
  <si>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</si>
  <si>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</si>
  <si>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</si>
  <si>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</si>
  <si>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</si>
  <si>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</si>
  <si>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</si>
  <si>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</si>
  <si>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</si>
  <si>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</si>
  <si>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</si>
  <si>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</si>
  <si>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</si>
  <si>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</si>
  <si>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</si>
  <si>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</si>
  <si>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</si>
  <si>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</si>
  <si>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</si>
  <si>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</si>
  <si>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</si>
  <si>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</si>
  <si>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</si>
  <si>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</si>
  <si>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</si>
  <si>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</si>
  <si>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</si>
  <si>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</si>
  <si>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</si>
  <si>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</si>
  <si>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</si>
  <si>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</si>
  <si>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</si>
  <si>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</si>
  <si>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</si>
  <si>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</si>
  <si>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</si>
  <si>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</si>
  <si>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</si>
  <si>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</si>
  <si>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</si>
  <si>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</si>
  <si>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</si>
  <si>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</si>
  <si>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</si>
  <si>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</si>
  <si>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</si>
  <si>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</si>
  <si>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</si>
  <si>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</si>
  <si>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</si>
  <si>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</si>
  <si>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</si>
  <si>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</si>
  <si>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</si>
  <si>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</si>
  <si>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</si>
  <si>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</si>
  <si>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</si>
  <si>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</si>
  <si>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</si>
  <si>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</si>
  <si>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</si>
  <si>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</si>
  <si>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</si>
  <si>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</si>
  <si>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</si>
  <si>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</si>
  <si>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</si>
  <si>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</si>
  <si>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</si>
  <si>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</si>
  <si>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</si>
  <si>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</si>
  <si>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</si>
  <si>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</si>
  <si>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</si>
  <si>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</si>
  <si>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</si>
  <si>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</si>
  <si>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</si>
  <si>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</si>
  <si>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</si>
  <si>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</si>
  <si>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</si>
  <si>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</si>
  <si>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</si>
  <si>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</si>
  <si>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</si>
  <si>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</si>
  <si>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</si>
  <si>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</si>
  <si>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</si>
  <si>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</si>
  <si>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</si>
  <si>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</si>
  <si>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</si>
  <si>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</si>
  <si>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</si>
  <si>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</si>
  <si>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</si>
  <si>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</si>
  <si>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</si>
  <si>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</si>
  <si>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</si>
  <si>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</si>
  <si>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</si>
  <si>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</si>
  <si>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</si>
  <si>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</si>
  <si>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</si>
  <si>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</si>
  <si>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</si>
  <si>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</si>
  <si>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</si>
  <si>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</si>
  <si>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</si>
  <si>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</si>
  <si>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</si>
  <si>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</si>
  <si>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</si>
  <si>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</si>
  <si>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</si>
  <si>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</si>
  <si>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</si>
  <si>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</si>
  <si>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</si>
  <si>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</si>
  <si>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</si>
  <si>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</si>
  <si>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</si>
  <si>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</si>
  <si>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</si>
  <si>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</si>
  <si>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</si>
  <si>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</si>
  <si>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</si>
  <si>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</si>
  <si>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</si>
  <si>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</si>
  <si>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</si>
  <si>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</si>
  <si>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</si>
  <si>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</si>
  <si>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</si>
  <si>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</si>
  <si>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</si>
  <si>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</si>
  <si>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</si>
  <si>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</si>
  <si>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</si>
  <si>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</si>
  <si>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</si>
  <si>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</si>
  <si>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</si>
  <si>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</si>
  <si>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</si>
  <si>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</si>
  <si>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</si>
  <si>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</si>
  <si>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</si>
  <si>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</si>
  <si>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</si>
  <si>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</si>
  <si>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</si>
  <si>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</si>
  <si>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</si>
  <si>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</si>
  <si>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</si>
  <si>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</si>
  <si>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</si>
  <si>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</si>
  <si>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</si>
  <si>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</si>
  <si>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</si>
  <si>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</si>
  <si>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</si>
  <si>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</si>
  <si>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</si>
  <si>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</si>
  <si>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</si>
  <si>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</si>
  <si>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</si>
  <si>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</si>
  <si>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</si>
  <si>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</si>
  <si>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</si>
  <si>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</si>
  <si>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</si>
  <si>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</si>
  <si>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</si>
  <si>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</si>
  <si>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</si>
  <si>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</si>
  <si>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</si>
  <si>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</si>
  <si>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</si>
  <si>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</si>
  <si>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</si>
  <si>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</si>
  <si>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</si>
  <si>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</si>
  <si>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</si>
  <si>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</si>
  <si>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</si>
  <si>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</si>
  <si>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</si>
  <si>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</si>
  <si>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</si>
  <si>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</si>
  <si>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</si>
  <si>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</si>
  <si>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</si>
  <si>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</si>
  <si>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</si>
  <si>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</si>
  <si>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</si>
  <si>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</si>
  <si>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</si>
  <si>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</si>
  <si>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</si>
  <si>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</si>
  <si>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</si>
  <si>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</si>
  <si>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</si>
  <si>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</si>
  <si>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</si>
  <si>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</si>
  <si>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</si>
  <si>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</si>
  <si>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</si>
  <si>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</si>
  <si>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</si>
  <si>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</si>
  <si>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</si>
  <si>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</si>
  <si>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</si>
  <si>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</si>
  <si>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</si>
  <si>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</si>
  <si>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</si>
  <si>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</si>
  <si>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</si>
  <si>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</si>
  <si>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</si>
  <si>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</si>
  <si>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</si>
  <si>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</si>
  <si>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</si>
  <si>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</si>
  <si>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</si>
  <si>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</si>
  <si>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</si>
  <si>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</si>
  <si>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</si>
  <si>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</si>
  <si>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</si>
  <si>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</si>
  <si>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</si>
  <si>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</si>
  <si>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</si>
  <si>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</si>
  <si>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</si>
  <si>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</si>
  <si>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</si>
  <si>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</si>
  <si>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</si>
  <si>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</si>
  <si>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</si>
  <si>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</si>
  <si>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</si>
  <si>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</si>
  <si>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</si>
  <si>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</si>
  <si>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</si>
  <si>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</si>
  <si>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</si>
  <si>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</si>
  <si>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</si>
  <si>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</si>
  <si>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</si>
  <si>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</si>
  <si>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</si>
  <si>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</si>
  <si>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</si>
  <si>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</si>
  <si>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</si>
  <si>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</si>
  <si>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</si>
  <si>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</si>
  <si>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</si>
  <si>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</si>
  <si>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</si>
  <si>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</si>
  <si>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</si>
  <si>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</si>
  <si>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</si>
  <si>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</si>
  <si>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</si>
  <si>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</si>
  <si>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</si>
  <si>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</si>
  <si>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</si>
  <si>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</si>
  <si>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</si>
  <si>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</si>
  <si>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</si>
  <si>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</si>
  <si>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</si>
  <si>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</si>
  <si>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</si>
  <si>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</si>
  <si>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</si>
  <si>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</si>
  <si>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</si>
  <si>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</si>
  <si>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</si>
  <si>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</si>
  <si>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</si>
  <si>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</si>
  <si>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</si>
  <si>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</si>
  <si>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</si>
  <si>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</si>
  <si>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</si>
  <si>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</si>
  <si>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</si>
  <si>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</si>
  <si>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</si>
  <si>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</si>
  <si>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</si>
  <si>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</si>
  <si>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</si>
  <si>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</si>
  <si>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</si>
  <si>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</si>
  <si>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</si>
  <si>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</si>
  <si>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</si>
  <si>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</si>
  <si>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</si>
  <si>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</si>
  <si>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</si>
  <si>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</si>
  <si>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</si>
  <si>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</si>
  <si>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</si>
  <si>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</si>
  <si>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</si>
  <si>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</si>
  <si>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</si>
  <si>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</si>
  <si>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</si>
  <si>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</si>
  <si>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</si>
  <si>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</si>
  <si>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</si>
  <si>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</si>
  <si>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</si>
  <si>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</si>
  <si>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</si>
  <si>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</si>
  <si>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</si>
  <si>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</si>
  <si>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</si>
  <si>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</si>
  <si>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</si>
  <si>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</si>
  <si>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</si>
  <si>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</si>
  <si>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</si>
  <si>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</si>
  <si>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</si>
  <si>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</si>
  <si>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</si>
  <si>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</si>
  <si>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</si>
  <si>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</si>
  <si>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</si>
  <si>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</si>
  <si>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</si>
  <si>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</si>
  <si>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</si>
  <si>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</si>
  <si>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</si>
  <si>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</si>
  <si>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</si>
  <si>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</si>
  <si>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</si>
  <si>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</si>
  <si>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</si>
  <si>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</si>
  <si>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</si>
  <si>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</si>
  <si>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</si>
  <si>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</si>
  <si>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</si>
  <si>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</si>
  <si>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</si>
  <si>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</si>
  <si>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</si>
  <si>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</si>
  <si>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</si>
  <si>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</si>
  <si>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</si>
  <si>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</si>
  <si>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</si>
  <si>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</si>
  <si>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</si>
  <si>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</si>
  <si>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</si>
  <si>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</si>
  <si>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</si>
  <si>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</si>
  <si>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</si>
  <si>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</si>
  <si>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</si>
  <si>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</si>
  <si>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</si>
  <si>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</si>
  <si>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</si>
  <si>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</si>
  <si>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</si>
  <si>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</si>
  <si>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</si>
  <si>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</si>
  <si>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</si>
  <si>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</si>
  <si>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</si>
  <si>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</si>
  <si>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</si>
  <si>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</si>
  <si>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</si>
  <si>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</si>
  <si>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</si>
  <si>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</si>
  <si>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</si>
  <si>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</si>
  <si>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</si>
  <si>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</si>
  <si>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</si>
  <si>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</si>
  <si>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</si>
  <si>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</si>
  <si>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</si>
  <si>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</si>
  <si>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</si>
  <si>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</si>
  <si>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</si>
  <si>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</si>
  <si>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</si>
  <si>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</si>
  <si>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</si>
  <si>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</si>
  <si>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</si>
  <si>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</si>
  <si>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</si>
  <si>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</si>
  <si>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</si>
  <si>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</si>
  <si>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</si>
  <si>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</si>
  <si>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</si>
  <si>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</si>
  <si>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</si>
  <si>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</si>
  <si>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</si>
  <si>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</si>
  <si>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</si>
  <si>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</si>
  <si>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</si>
  <si>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</si>
  <si>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</si>
  <si>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</si>
  <si>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</si>
  <si>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</si>
  <si>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</si>
  <si>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</si>
  <si>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</si>
  <si>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</si>
  <si>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</si>
  <si>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</si>
  <si>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</si>
  <si>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</si>
  <si>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</si>
  <si>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</si>
  <si>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</si>
  <si>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</si>
  <si>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</si>
  <si>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</si>
  <si>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</si>
  <si>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</si>
  <si>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</si>
  <si>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</si>
  <si>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</si>
  <si>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</si>
  <si>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</si>
  <si>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</si>
  <si>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</si>
  <si>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</si>
  <si>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</si>
  <si>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</si>
  <si>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</si>
  <si>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</si>
  <si>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</si>
  <si>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</si>
  <si>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</si>
  <si>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</si>
  <si>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</si>
  <si>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</si>
  <si>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</si>
  <si>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</si>
  <si>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</si>
  <si>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</si>
  <si>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</si>
  <si>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</si>
  <si>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</si>
  <si>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</si>
  <si>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</si>
  <si>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</si>
  <si>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</si>
  <si>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</si>
  <si>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</si>
  <si>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</si>
  <si>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</si>
  <si>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</si>
  <si>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</si>
  <si>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</si>
  <si>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</si>
  <si>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</si>
  <si>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</si>
  <si>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</si>
  <si>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</si>
  <si>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</si>
  <si>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</si>
  <si>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</si>
  <si>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</si>
  <si>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</si>
  <si>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</si>
  <si>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</si>
  <si>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</si>
  <si>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</si>
  <si>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</si>
  <si>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</si>
  <si>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</si>
  <si>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</si>
  <si>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</si>
  <si>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</si>
  <si>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</si>
  <si>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</si>
  <si>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</si>
  <si>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</si>
  <si>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</si>
  <si>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</si>
  <si>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</si>
  <si>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</si>
  <si>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</si>
  <si>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</si>
  <si>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</si>
  <si>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</si>
  <si>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</si>
  <si>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</si>
  <si>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</si>
  <si>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</si>
  <si>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</si>
  <si>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</si>
  <si>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</si>
  <si>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</si>
  <si>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</si>
  <si>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</si>
  <si>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</si>
  <si>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</si>
  <si>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</si>
  <si>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</si>
  <si>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</si>
  <si>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</si>
  <si>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</si>
  <si>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</si>
  <si>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</si>
  <si>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</si>
  <si>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</si>
  <si>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</si>
  <si>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</si>
  <si>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</si>
  <si>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</si>
  <si>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</si>
  <si>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</si>
  <si>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</si>
  <si>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</si>
  <si>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</si>
  <si>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</si>
  <si>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</si>
  <si>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</si>
  <si>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</si>
  <si>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</si>
  <si>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</si>
  <si>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</si>
  <si>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</si>
  <si>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</si>
  <si>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</si>
  <si>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</si>
  <si>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</si>
  <si>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</si>
  <si>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</si>
  <si>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</si>
  <si>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</si>
  <si>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</si>
  <si>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</si>
  <si>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</si>
  <si>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</si>
  <si>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</si>
  <si>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</si>
  <si>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</si>
  <si>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</si>
  <si>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</si>
  <si>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</si>
  <si>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</si>
  <si>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</si>
  <si>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</si>
  <si>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</si>
  <si>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</si>
  <si>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</si>
  <si>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</si>
  <si>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</si>
  <si>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</si>
  <si>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</si>
  <si>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</si>
  <si>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</si>
  <si>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</si>
  <si>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</si>
  <si>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</si>
  <si>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</si>
  <si>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</si>
  <si>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</si>
  <si>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</si>
  <si>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</si>
  <si>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</si>
  <si>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</si>
  <si>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</si>
  <si>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</si>
  <si>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</si>
  <si>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</si>
  <si>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</si>
  <si>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</si>
  <si>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</si>
  <si>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</si>
  <si>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</si>
  <si>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</si>
  <si>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</si>
  <si>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</si>
  <si>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</si>
  <si>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</si>
  <si>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</si>
  <si>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</si>
  <si>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</si>
  <si>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</si>
  <si>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</si>
  <si>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</si>
  <si>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</si>
  <si>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</si>
  <si>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</si>
  <si>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</si>
  <si>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</si>
  <si>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</si>
  <si>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</si>
  <si>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</si>
  <si>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</si>
  <si>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</si>
  <si>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</si>
  <si>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</si>
  <si>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</si>
  <si>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</si>
  <si>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</si>
  <si>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</si>
  <si>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</si>
  <si>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</si>
  <si>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</si>
  <si>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</si>
  <si>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</si>
  <si>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</si>
  <si>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</si>
  <si>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</si>
  <si>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</si>
  <si>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</si>
  <si>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</si>
  <si>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</si>
  <si>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</si>
  <si>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</si>
  <si>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</si>
  <si>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</si>
  <si>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</si>
  <si>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</si>
  <si>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</si>
  <si>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</si>
  <si>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</si>
  <si>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</si>
  <si>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</si>
  <si>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</si>
  <si>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</si>
  <si>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</si>
  <si>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</si>
  <si>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</si>
  <si>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</si>
  <si>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</si>
  <si>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</si>
  <si>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</si>
  <si>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</si>
  <si>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</si>
  <si>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</si>
  <si>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</si>
  <si>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</si>
  <si>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</si>
  <si>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</si>
  <si>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</si>
  <si>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</si>
  <si>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</si>
  <si>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</si>
  <si>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</si>
  <si>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</si>
  <si>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</si>
  <si>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</si>
  <si>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</si>
  <si>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</si>
  <si>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</si>
  <si>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</si>
  <si>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</si>
  <si>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</si>
  <si>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</si>
  <si>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</si>
  <si>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</si>
  <si>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</si>
  <si>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</si>
  <si>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</si>
  <si>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</si>
  <si>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</si>
  <si>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</si>
  <si>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</si>
  <si>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</si>
  <si>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</si>
  <si>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</si>
  <si>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</si>
  <si>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</si>
  <si>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</si>
  <si>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</si>
  <si>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</si>
  <si>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</si>
  <si>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</si>
  <si>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</si>
  <si>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</si>
  <si>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</si>
  <si>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</si>
  <si>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</si>
  <si>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</si>
  <si>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</si>
  <si>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</si>
  <si>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</si>
  <si>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</si>
  <si>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</si>
  <si>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</si>
  <si>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</si>
  <si>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</si>
  <si>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</si>
  <si>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</si>
  <si>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</si>
  <si>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</si>
  <si>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</si>
  <si>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</si>
  <si>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</si>
  <si>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</si>
  <si>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</si>
  <si>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</si>
  <si>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</si>
  <si>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</si>
  <si>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</si>
  <si>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</si>
  <si>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</si>
  <si>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</si>
  <si>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</si>
  <si>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</si>
  <si>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</si>
  <si>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</si>
  <si>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</si>
  <si>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</si>
  <si>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</si>
  <si>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</si>
  <si>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</si>
  <si>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</si>
  <si>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</si>
  <si>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</si>
  <si>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</si>
  <si>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</si>
  <si>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</si>
  <si>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</si>
  <si>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</si>
  <si>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</si>
  <si>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</si>
  <si>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</si>
  <si>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</si>
  <si>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</si>
  <si>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</si>
  <si>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</si>
  <si>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</si>
  <si>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</si>
  <si>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</si>
  <si>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</si>
  <si>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</si>
  <si>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</si>
  <si>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</si>
  <si>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</si>
  <si>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</si>
  <si>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</si>
  <si>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</si>
  <si>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</si>
  <si>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</si>
  <si>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</si>
  <si>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</si>
  <si>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</si>
  <si>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</si>
  <si>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</si>
  <si>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</si>
  <si>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</si>
  <si>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</si>
  <si>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</si>
  <si>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</si>
  <si>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</si>
  <si>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</si>
  <si>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</si>
  <si>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</si>
  <si>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</si>
  <si>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</si>
  <si>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</si>
  <si>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</si>
  <si>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</si>
  <si>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</si>
  <si>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</si>
  <si>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</si>
  <si>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</si>
  <si>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</si>
  <si>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</si>
  <si>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</si>
  <si>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</si>
  <si>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</si>
  <si>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</si>
  <si>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</si>
  <si>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</si>
  <si>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</si>
  <si>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</si>
  <si>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</si>
  <si>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</si>
  <si>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</si>
  <si>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</si>
  <si>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</si>
  <si>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</si>
  <si>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</si>
  <si>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</si>
  <si>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</si>
  <si>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</si>
  <si>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</si>
  <si>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</si>
  <si>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</si>
  <si>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</si>
  <si>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</si>
  <si>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</si>
  <si>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</si>
  <si>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</si>
  <si>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</si>
  <si>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</si>
  <si>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</si>
  <si>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</si>
  <si>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</si>
  <si>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</si>
  <si>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</si>
  <si>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</si>
  <si>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</si>
  <si>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</si>
  <si>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</si>
  <si>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</si>
  <si>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</si>
  <si>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</si>
  <si>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</si>
  <si>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</si>
  <si>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</si>
  <si>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</si>
  <si>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</si>
  <si>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</si>
  <si>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</si>
  <si>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</si>
  <si>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</si>
  <si>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</si>
  <si>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</si>
  <si>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</si>
  <si>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</si>
  <si>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</si>
  <si>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</si>
  <si>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</si>
  <si>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</si>
  <si>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</si>
  <si>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</si>
  <si>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</si>
  <si>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</si>
  <si>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</si>
  <si>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</si>
  <si>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</si>
  <si>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</si>
  <si>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</si>
  <si>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</si>
  <si>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</si>
  <si>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</si>
  <si>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</si>
  <si>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</si>
  <si>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</si>
  <si>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</si>
  <si>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</si>
  <si>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</si>
  <si>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</si>
  <si>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</si>
  <si>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</si>
  <si>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</si>
  <si>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</si>
  <si>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</si>
  <si>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</si>
  <si>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</si>
  <si>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</si>
  <si>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</si>
  <si>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</si>
  <si>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</si>
  <si>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</si>
  <si>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</si>
  <si>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</si>
  <si>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</si>
  <si>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</si>
  <si>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</si>
  <si>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</si>
  <si>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</si>
  <si>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</si>
  <si>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</si>
  <si>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</si>
  <si>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</si>
  <si>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</si>
  <si>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</si>
  <si>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</si>
  <si>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</si>
  <si>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</si>
  <si>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</si>
  <si>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</si>
  <si>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</si>
  <si>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</si>
  <si>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</si>
  <si>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</si>
  <si>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</si>
  <si>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</si>
  <si>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</si>
  <si>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</si>
  <si>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</si>
  <si>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</si>
  <si>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</si>
  <si>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</si>
  <si>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</si>
  <si>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</si>
  <si>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</si>
  <si>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</si>
  <si>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</si>
  <si>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</si>
  <si>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</si>
  <si>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</si>
  <si>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</si>
  <si>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</si>
  <si>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</si>
  <si>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</si>
  <si>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</si>
  <si>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</si>
  <si>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</si>
  <si>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</si>
  <si>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</si>
  <si>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</si>
  <si>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</si>
  <si>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</si>
  <si>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</si>
  <si>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</si>
  <si>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</si>
  <si>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</si>
  <si>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</si>
  <si>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</si>
  <si>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</si>
  <si>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</si>
  <si>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</si>
  <si>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</si>
  <si>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</si>
  <si>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</si>
  <si>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</si>
  <si>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</si>
  <si>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</si>
  <si>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</si>
  <si>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</si>
  <si>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</si>
  <si>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</si>
  <si>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</si>
  <si>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</si>
  <si>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</si>
  <si>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</si>
  <si>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</si>
  <si>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</si>
  <si>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</si>
  <si>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</si>
  <si>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</si>
  <si>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</si>
  <si>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</si>
  <si>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</si>
  <si>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</si>
  <si>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</si>
  <si>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</si>
  <si>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</si>
  <si>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</si>
  <si>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</si>
  <si>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</si>
  <si>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</si>
  <si>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</si>
  <si>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</si>
  <si>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</si>
  <si>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</si>
  <si>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</si>
  <si>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</si>
  <si>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</si>
  <si>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</si>
  <si>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</si>
  <si>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</si>
  <si>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</si>
  <si>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</si>
  <si>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</si>
  <si>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</si>
  <si>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</si>
  <si>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</si>
  <si>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</si>
  <si>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</si>
  <si>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</si>
  <si>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</si>
  <si>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</si>
  <si>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</si>
  <si>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</si>
  <si>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</si>
  <si>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</si>
  <si>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</si>
  <si>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</si>
  <si>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</si>
  <si>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</si>
  <si>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</si>
  <si>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</si>
  <si>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</si>
  <si>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</si>
  <si>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</si>
  <si>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</si>
  <si>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</si>
  <si>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</si>
  <si>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</si>
  <si>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</si>
  <si>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</si>
  <si>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</si>
  <si>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</si>
  <si>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</si>
  <si>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</si>
  <si>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</si>
  <si>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</si>
  <si>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</si>
  <si>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</si>
  <si>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</si>
  <si>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</si>
  <si>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</si>
  <si>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</si>
  <si>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</si>
  <si>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</si>
  <si>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</si>
  <si>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</si>
  <si>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</si>
  <si>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</si>
  <si>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</si>
  <si>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</si>
  <si>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</si>
  <si>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</si>
  <si>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</si>
  <si>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</si>
  <si>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</si>
  <si>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</si>
  <si>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</si>
  <si>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</si>
  <si>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</si>
  <si>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</si>
  <si>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</si>
  <si>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</si>
  <si>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</si>
  <si>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</si>
  <si>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</si>
  <si>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</si>
  <si>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</si>
  <si>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</si>
  <si>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</si>
  <si>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</si>
  <si>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</si>
  <si>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</si>
  <si>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</si>
  <si>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</si>
  <si>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</si>
  <si>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</si>
  <si>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</si>
  <si>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</si>
  <si>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</si>
  <si>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</si>
  <si>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</si>
  <si>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</si>
  <si>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</si>
  <si>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</si>
  <si>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</si>
  <si>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</si>
  <si>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</si>
  <si>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</si>
  <si>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</si>
  <si>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</si>
  <si>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</si>
  <si>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</si>
  <si>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</si>
  <si>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</si>
  <si>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</si>
  <si>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</si>
  <si>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</si>
  <si>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</si>
  <si>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</si>
  <si>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</si>
  <si>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</si>
  <si>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</si>
  <si>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</si>
  <si>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</si>
  <si>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</si>
  <si>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</si>
  <si>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</si>
  <si>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</si>
  <si>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</si>
  <si>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</si>
  <si>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</si>
  <si>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</si>
  <si>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</si>
  <si>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</si>
  <si>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</si>
  <si>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</si>
  <si>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</si>
  <si>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</si>
  <si>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</si>
  <si>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</si>
  <si>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</si>
  <si>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</si>
  <si>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</si>
  <si>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</si>
  <si>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</si>
  <si>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</si>
  <si>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</si>
  <si>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</si>
  <si>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</si>
  <si>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</si>
  <si>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</si>
  <si>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</si>
  <si>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</si>
  <si>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</si>
  <si>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</si>
  <si>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</si>
  <si>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</si>
  <si>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</si>
  <si>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</si>
  <si>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</si>
  <si>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</si>
  <si>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</si>
  <si>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</si>
  <si>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</si>
  <si>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</si>
  <si>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</si>
  <si>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</si>
  <si>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</si>
  <si>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</si>
  <si>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</si>
  <si>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</si>
  <si>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</si>
  <si>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</si>
  <si>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</si>
  <si>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</si>
  <si>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</si>
  <si>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</si>
  <si>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</si>
  <si>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</si>
  <si>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</si>
  <si>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</si>
  <si>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</si>
  <si>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</si>
  <si>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</si>
  <si>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</si>
  <si>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</si>
  <si>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</si>
  <si>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</si>
  <si>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</si>
  <si>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</si>
  <si>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</si>
  <si>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</si>
  <si>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</si>
  <si>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</si>
  <si>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</si>
  <si>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</si>
  <si>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</si>
  <si>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</si>
  <si>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</si>
  <si>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</si>
  <si>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</si>
  <si>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</si>
  <si>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</si>
  <si>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</si>
  <si>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</si>
  <si>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</si>
  <si>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</si>
  <si>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</si>
  <si>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</si>
  <si>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</si>
  <si>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</si>
  <si>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</si>
  <si>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</si>
  <si>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</si>
  <si>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</si>
  <si>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</si>
  <si>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</si>
  <si>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</si>
  <si>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</si>
  <si>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</si>
  <si>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</si>
  <si>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</si>
  <si>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</si>
  <si>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</si>
  <si>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</si>
  <si>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</si>
  <si>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</si>
  <si>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</si>
  <si>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</si>
  <si>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</si>
  <si>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</si>
  <si>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</si>
  <si>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</si>
  <si>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</si>
  <si>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</si>
  <si>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</si>
  <si>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</si>
  <si>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</si>
  <si>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</si>
  <si>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</si>
  <si>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</si>
  <si>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</si>
  <si>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</si>
  <si>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</si>
  <si>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</si>
  <si>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</si>
  <si>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</si>
  <si>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</si>
  <si>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</si>
  <si>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</si>
  <si>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</si>
  <si>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</si>
  <si>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</si>
  <si>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</si>
  <si>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</si>
  <si>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</si>
  <si>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</si>
  <si>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</si>
  <si>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</si>
  <si>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</si>
  <si>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</si>
  <si>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</si>
  <si>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</si>
  <si>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</si>
  <si>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</si>
  <si>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</si>
  <si>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</si>
  <si>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</si>
  <si>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</si>
  <si>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</si>
  <si>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</si>
  <si>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</si>
  <si>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</si>
  <si>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</si>
  <si>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</si>
  <si>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</si>
  <si>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</si>
  <si>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</si>
  <si>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</si>
  <si>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</si>
  <si>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</si>
  <si>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</si>
  <si>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</si>
  <si>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</si>
  <si>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</si>
  <si>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</si>
  <si>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</si>
  <si>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</si>
  <si>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</si>
  <si>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</si>
  <si>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</si>
  <si>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</si>
  <si>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</si>
  <si>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</si>
  <si>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</si>
  <si>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</si>
  <si>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</si>
  <si>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</si>
  <si>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</si>
  <si>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</si>
  <si>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</si>
  <si>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</si>
  <si>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</si>
  <si>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</si>
  <si>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</si>
  <si>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</si>
  <si>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</si>
  <si>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</si>
  <si>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</si>
  <si>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</si>
  <si>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</si>
  <si>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</si>
  <si>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</si>
  <si>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</si>
  <si>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</si>
  <si>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</si>
  <si>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</si>
  <si>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</si>
  <si>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</si>
  <si>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</si>
  <si>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</si>
  <si>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</si>
  <si>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</si>
  <si>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</si>
  <si>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</si>
  <si>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</si>
  <si>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</si>
  <si>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</si>
  <si>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</si>
  <si>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</si>
  <si>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</si>
  <si>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</si>
  <si>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</si>
  <si>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</si>
  <si>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</si>
  <si>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</si>
  <si>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</si>
  <si>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</si>
  <si>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</si>
  <si>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</si>
  <si>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</si>
  <si>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</si>
  <si>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</si>
  <si>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</si>
  <si>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</si>
  <si>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</si>
  <si>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</si>
  <si>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</si>
  <si>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</si>
  <si>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</si>
  <si>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</si>
  <si>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</si>
  <si>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</si>
  <si>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</si>
  <si>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</si>
  <si>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</si>
  <si>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</si>
  <si>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</si>
  <si>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</si>
  <si>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</si>
  <si>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</si>
  <si>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</si>
  <si>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</si>
  <si>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</si>
  <si>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</si>
  <si>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</si>
  <si>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</si>
  <si>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</si>
  <si>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</si>
  <si>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</si>
  <si>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</si>
  <si>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</si>
  <si>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</si>
  <si>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</si>
  <si>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</si>
  <si>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</si>
  <si>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</si>
  <si>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</si>
  <si>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</si>
  <si>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</si>
  <si>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</si>
  <si>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</si>
  <si>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</si>
  <si>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</si>
  <si>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</si>
  <si>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</si>
  <si>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</si>
  <si>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</si>
  <si>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</si>
  <si>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</si>
  <si>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</si>
  <si>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</si>
  <si>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</si>
  <si>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</si>
  <si>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</si>
  <si>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</si>
  <si>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</si>
  <si>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</si>
  <si>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</si>
  <si>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</si>
  <si>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</si>
  <si>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</si>
  <si>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</si>
  <si>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</si>
  <si>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</si>
  <si>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</si>
  <si>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</si>
  <si>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</si>
  <si>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</si>
  <si>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</si>
  <si>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</si>
  <si>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</si>
  <si>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</si>
  <si>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</si>
  <si>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</si>
  <si>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</si>
  <si>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</si>
  <si>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</si>
  <si>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</si>
  <si>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</si>
  <si>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</si>
  <si>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</si>
  <si>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</si>
  <si>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</si>
  <si>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</si>
  <si>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</si>
  <si>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</si>
  <si>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</si>
  <si>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</si>
  <si>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</si>
  <si>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</si>
  <si>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</si>
  <si>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</si>
  <si>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</si>
  <si>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</si>
  <si>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</si>
  <si>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</si>
  <si>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</si>
  <si>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</si>
  <si>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</si>
  <si>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</si>
  <si>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</si>
  <si>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</si>
  <si>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</si>
  <si>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</si>
  <si>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</si>
  <si>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</si>
  <si>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</si>
  <si>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</si>
  <si>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</si>
  <si>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</si>
  <si>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</si>
  <si>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</si>
  <si>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</si>
  <si>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</si>
  <si>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</si>
  <si>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</si>
  <si>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</si>
  <si>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</si>
  <si>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</si>
  <si>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</si>
  <si>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</si>
  <si>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</si>
  <si>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</si>
  <si>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</si>
  <si>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</si>
  <si>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</si>
  <si>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</si>
  <si>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</si>
  <si>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</si>
  <si>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</si>
  <si>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</si>
  <si>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</si>
  <si>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</si>
  <si>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</si>
  <si>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</si>
  <si>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</si>
  <si>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</si>
  <si>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</si>
  <si>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</si>
  <si>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</si>
  <si>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</si>
  <si>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</si>
  <si>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</si>
  <si>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</si>
  <si>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</si>
  <si>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</si>
  <si>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</si>
  <si>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</si>
  <si>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</si>
  <si>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</si>
  <si>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</si>
  <si>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</si>
  <si>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</si>
  <si>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</si>
  <si>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</si>
  <si>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</si>
  <si>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</si>
  <si>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</si>
  <si>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</si>
  <si>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</si>
  <si>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</si>
  <si>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</si>
  <si>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</si>
  <si>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</si>
  <si>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</si>
  <si>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</si>
  <si>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</si>
  <si>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</si>
  <si>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</si>
  <si>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</si>
  <si>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</si>
  <si>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</si>
  <si>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</si>
  <si>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</si>
  <si>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</si>
  <si>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</si>
  <si>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</si>
  <si>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</si>
  <si>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</si>
  <si>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</si>
  <si>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</si>
  <si>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</si>
  <si>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</si>
  <si>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</si>
  <si>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</si>
  <si>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</si>
  <si>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</si>
  <si>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</si>
  <si>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</si>
  <si>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</si>
  <si>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</si>
  <si>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</si>
  <si>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</si>
  <si>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</si>
  <si>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</si>
  <si>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</si>
  <si>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</si>
  <si>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</si>
  <si>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</si>
  <si>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</si>
  <si>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</si>
  <si>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</si>
  <si>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</si>
  <si>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</si>
  <si>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</si>
  <si>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</si>
  <si>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</si>
  <si>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</si>
  <si>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</si>
  <si>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</si>
  <si>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</si>
  <si>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</si>
  <si>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</si>
  <si>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</si>
  <si>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</si>
  <si>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</si>
  <si>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</si>
  <si>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</si>
  <si>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</si>
  <si>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</si>
  <si>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</si>
  <si>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</si>
  <si>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</si>
  <si>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</si>
  <si>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</si>
  <si>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</si>
  <si>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</si>
  <si>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</si>
  <si>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</si>
  <si>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</si>
  <si>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</si>
  <si>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</si>
  <si>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</si>
  <si>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</si>
  <si>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</si>
  <si>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</si>
  <si>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</si>
  <si>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</si>
  <si>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</si>
  <si>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</si>
  <si>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</si>
  <si>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</si>
  <si>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</si>
  <si>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</si>
  <si>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</si>
  <si>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</si>
  <si>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</si>
  <si>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</si>
  <si>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</si>
  <si>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</si>
  <si>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</si>
  <si>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</si>
  <si>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</si>
  <si>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</si>
  <si>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</si>
  <si>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</si>
  <si>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</si>
  <si>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</si>
  <si>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</si>
  <si>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</si>
  <si>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</si>
  <si>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</si>
  <si>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</si>
  <si>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</si>
  <si>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</si>
  <si>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</si>
  <si>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</si>
  <si>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</si>
  <si>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</si>
  <si>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</si>
  <si>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</si>
  <si>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</si>
  <si>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</si>
  <si>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</si>
  <si>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</si>
  <si>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</si>
  <si>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</si>
  <si>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</si>
  <si>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</si>
  <si>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</si>
  <si>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</si>
  <si>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</si>
  <si>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</si>
  <si>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</si>
  <si>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</si>
  <si>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</si>
  <si>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</si>
  <si>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</si>
  <si>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</si>
  <si>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</si>
  <si>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</si>
  <si>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</si>
  <si>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</si>
  <si>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</si>
  <si>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</si>
  <si>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</si>
  <si>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</si>
  <si>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</si>
  <si>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</si>
  <si>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</si>
  <si>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</si>
  <si>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</si>
  <si>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</si>
  <si>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</si>
  <si>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</si>
  <si>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</si>
  <si>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</si>
  <si>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</si>
  <si>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</si>
  <si>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</si>
  <si>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</si>
  <si>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</si>
  <si>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</si>
  <si>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</si>
  <si>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</si>
  <si>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</si>
  <si>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</si>
  <si>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</si>
  <si>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</si>
  <si>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</si>
  <si>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</si>
  <si>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</si>
  <si>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</si>
  <si>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</si>
  <si>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</si>
  <si>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</si>
  <si>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</si>
  <si>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</si>
  <si>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</si>
  <si>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</si>
  <si>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</si>
  <si>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</si>
  <si>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</si>
  <si>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</si>
  <si>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</si>
  <si>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</si>
  <si>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</si>
  <si>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</si>
  <si>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</si>
  <si>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</si>
  <si>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</si>
  <si>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</si>
  <si>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</si>
  <si>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</si>
  <si>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</si>
  <si>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</si>
  <si>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</si>
  <si>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</si>
  <si>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</si>
  <si>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</si>
  <si>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</si>
  <si>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</si>
  <si>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</si>
  <si>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</si>
  <si>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</si>
  <si>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</si>
  <si>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</si>
  <si>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</si>
  <si>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</si>
  <si>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</si>
  <si>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</si>
  <si>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</si>
  <si>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</si>
  <si>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</si>
  <si>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</si>
  <si>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</si>
  <si>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</si>
  <si>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</si>
  <si>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</si>
  <si>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</si>
  <si>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</si>
  <si>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</si>
  <si>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</si>
  <si>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</si>
  <si>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</si>
  <si>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</si>
  <si>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</si>
  <si>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</si>
  <si>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</si>
  <si>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</si>
  <si>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</si>
  <si>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</si>
  <si>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</si>
  <si>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</si>
  <si>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</si>
  <si>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</si>
  <si>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</si>
  <si>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</si>
  <si>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</si>
  <si>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</si>
  <si>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</si>
  <si>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</si>
  <si>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</si>
  <si>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</si>
  <si>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</si>
  <si>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</si>
  <si>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</si>
  <si>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</si>
  <si>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</si>
  <si>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</si>
  <si>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</si>
  <si>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</si>
  <si>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</si>
  <si>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</si>
  <si>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</si>
  <si>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</si>
  <si>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</si>
  <si>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</si>
  <si>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</si>
  <si>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</si>
  <si>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</si>
  <si>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</si>
  <si>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</si>
  <si>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</si>
  <si>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</si>
  <si>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</si>
  <si>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</si>
  <si>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</si>
  <si>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</si>
  <si>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</si>
  <si>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</si>
  <si>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</si>
  <si>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</si>
  <si>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</si>
  <si>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</si>
  <si>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</si>
  <si>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</si>
  <si>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</si>
  <si>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</si>
  <si>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</si>
  <si>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</si>
  <si>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</si>
  <si>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</si>
  <si>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</si>
  <si>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</si>
  <si>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</si>
  <si>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</si>
  <si>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</si>
  <si>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</si>
  <si>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</si>
  <si>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</si>
  <si>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</si>
  <si>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</si>
  <si>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</si>
  <si>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</si>
  <si>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</si>
  <si>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</si>
  <si>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</si>
  <si>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</si>
  <si>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</si>
  <si>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</si>
  <si>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</si>
  <si>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</si>
  <si>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</si>
  <si>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</si>
  <si>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</si>
  <si>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</si>
  <si>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</si>
  <si>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</si>
  <si>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</si>
  <si>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</si>
  <si>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</si>
  <si>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</si>
  <si>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</si>
  <si>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</si>
  <si>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</si>
  <si>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</si>
  <si>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</si>
  <si>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</si>
  <si>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</si>
  <si>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</si>
  <si>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</si>
  <si>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</si>
  <si>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</si>
  <si>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</si>
  <si>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</si>
  <si>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</si>
  <si>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</si>
  <si>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</si>
  <si>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</si>
  <si>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</si>
  <si>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</si>
  <si>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</si>
  <si>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</si>
  <si>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</si>
  <si>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</si>
  <si>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</si>
  <si>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</si>
  <si>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</si>
  <si>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</si>
  <si>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</si>
  <si>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</si>
  <si>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</si>
  <si>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</si>
  <si>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</si>
  <si>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</si>
  <si>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</si>
  <si>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</si>
  <si>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</si>
  <si>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</si>
  <si>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</si>
  <si>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</si>
  <si>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</si>
  <si>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</si>
  <si>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</si>
  <si>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</si>
  <si>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</si>
  <si>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</si>
  <si>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</si>
  <si>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</si>
  <si>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</si>
  <si>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</si>
  <si>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</si>
  <si>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</si>
  <si>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</si>
  <si>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</si>
  <si>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</si>
  <si>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</si>
  <si>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</si>
  <si>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</si>
  <si>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</si>
  <si>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</si>
  <si>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</si>
  <si>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</si>
  <si>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</si>
  <si>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</si>
  <si>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</si>
  <si>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</si>
  <si>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</si>
  <si>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</si>
  <si>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</si>
  <si>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</si>
  <si>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</si>
  <si>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</si>
  <si>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</si>
  <si>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</si>
  <si>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</si>
  <si>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</si>
  <si>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</si>
  <si>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</si>
  <si>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</si>
  <si>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</si>
  <si>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</si>
  <si>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</si>
  <si>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</si>
  <si>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</si>
  <si>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</si>
  <si>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</si>
  <si>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</si>
  <si>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</si>
  <si>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</si>
  <si>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</si>
  <si>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</si>
  <si>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</si>
  <si>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</si>
  <si>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</si>
  <si>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</si>
  <si>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</si>
  <si>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</si>
  <si>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</si>
  <si>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</si>
  <si>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</si>
  <si>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</si>
  <si>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</si>
  <si>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</si>
  <si>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</si>
  <si>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</si>
  <si>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</si>
  <si>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</si>
  <si>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</si>
  <si>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</si>
  <si>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</si>
  <si>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</si>
  <si>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</si>
  <si>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</si>
  <si>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</si>
  <si>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</si>
  <si>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</si>
  <si>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</si>
  <si>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</si>
  <si>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</si>
  <si>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</si>
  <si>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</si>
  <si>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</si>
  <si>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</si>
  <si>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</si>
  <si>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</si>
  <si>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</si>
  <si>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</si>
  <si>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</si>
  <si>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</si>
  <si>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</si>
  <si>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</si>
  <si>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</si>
  <si>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</si>
  <si>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</si>
  <si>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</si>
  <si>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</si>
  <si>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</si>
  <si>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</si>
  <si>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</si>
  <si>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</si>
  <si>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</si>
  <si>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</si>
  <si>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</si>
  <si>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</si>
  <si>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</si>
  <si>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</si>
  <si>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</si>
  <si>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</si>
  <si>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</si>
  <si>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</si>
  <si>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</si>
  <si>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</si>
  <si>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</si>
  <si>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</si>
  <si>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</si>
  <si>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</si>
  <si>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</si>
  <si>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</si>
  <si>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</si>
  <si>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</si>
  <si>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</si>
  <si>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</si>
  <si>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</si>
  <si>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</si>
  <si>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</si>
  <si>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</si>
  <si>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</si>
  <si>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</si>
  <si>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</si>
  <si>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</si>
  <si>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</si>
  <si>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</si>
  <si>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</si>
  <si>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</si>
  <si>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</si>
  <si>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</si>
  <si>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</si>
  <si>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</si>
  <si>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</si>
  <si>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</si>
  <si>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</si>
  <si>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</si>
  <si>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</si>
  <si>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</si>
  <si>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</si>
  <si>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</si>
  <si>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</si>
  <si>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</si>
  <si>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</si>
  <si>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</si>
  <si>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</si>
  <si>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</si>
  <si>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</si>
  <si>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</si>
  <si>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</si>
  <si>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</si>
  <si>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</si>
  <si>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</si>
  <si>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</si>
  <si>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</si>
  <si>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</si>
  <si>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</si>
  <si>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</si>
  <si>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</si>
  <si>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</si>
  <si>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</si>
  <si>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</si>
  <si>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</si>
  <si>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</si>
  <si>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</si>
  <si>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</si>
  <si>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</si>
  <si>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</si>
  <si>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</si>
  <si>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</si>
  <si>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</si>
  <si>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</si>
  <si>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</si>
  <si>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</si>
  <si>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</si>
  <si>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</si>
  <si>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</si>
  <si>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</si>
  <si>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</si>
  <si>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</si>
  <si>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</si>
  <si>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</si>
  <si>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</si>
  <si>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</si>
  <si>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</si>
  <si>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</si>
  <si>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</si>
  <si>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</si>
  <si>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</si>
  <si>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</si>
  <si>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</si>
  <si>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</si>
  <si>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</si>
  <si>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</si>
  <si>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</si>
  <si>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</si>
  <si>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</si>
  <si>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</si>
  <si>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</si>
  <si>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</si>
  <si>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</si>
  <si>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</si>
  <si>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</si>
  <si>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</si>
  <si>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</si>
  <si>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</si>
  <si>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</si>
  <si>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</si>
  <si>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</si>
  <si>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</si>
  <si>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</si>
  <si>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</si>
  <si>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</si>
  <si>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</si>
  <si>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</si>
  <si>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</si>
  <si>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</si>
  <si>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</si>
  <si>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</si>
  <si>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</si>
  <si>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</si>
  <si>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</si>
  <si>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</si>
  <si>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</si>
  <si>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</si>
  <si>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</si>
  <si>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</si>
  <si>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</si>
  <si>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</si>
  <si>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</si>
  <si>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</si>
  <si>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</si>
  <si>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</si>
  <si>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</si>
  <si>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</si>
  <si>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</si>
  <si>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</si>
  <si>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</si>
  <si>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</si>
  <si>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</si>
  <si>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</si>
  <si>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</si>
  <si>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</si>
  <si>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</si>
  <si>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</si>
  <si>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</si>
  <si>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</si>
  <si>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</si>
  <si>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</si>
  <si>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</si>
  <si>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</si>
  <si>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</si>
  <si>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</si>
  <si>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</si>
  <si>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</si>
  <si>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</si>
  <si>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</si>
  <si>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</si>
  <si>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</si>
  <si>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</si>
  <si>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</si>
  <si>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</si>
  <si>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</si>
  <si>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</si>
  <si>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</si>
  <si>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</si>
  <si>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</si>
  <si>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</si>
  <si>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</si>
  <si>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</si>
  <si>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</si>
  <si>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</si>
  <si>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</si>
  <si>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</si>
  <si>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</si>
  <si>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</si>
  <si>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</si>
  <si>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</si>
  <si>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</si>
  <si>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</si>
  <si>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</si>
  <si>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</si>
  <si>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</si>
  <si>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</si>
  <si>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</si>
  <si>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</si>
  <si>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</si>
  <si>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</si>
  <si>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</si>
  <si>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</si>
  <si>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</si>
  <si>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</si>
  <si>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</si>
  <si>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</si>
  <si>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</si>
  <si>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</si>
  <si>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</si>
  <si>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</si>
  <si>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</si>
  <si>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</si>
  <si>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</si>
  <si>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</si>
  <si>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</si>
  <si>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</si>
  <si>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</si>
  <si>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</si>
  <si>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</si>
  <si>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</si>
  <si>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</si>
  <si>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</si>
  <si>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</si>
  <si>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</si>
  <si>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</si>
  <si>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</si>
  <si>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</si>
  <si>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</si>
  <si>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</si>
  <si>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</si>
  <si>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</si>
  <si>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</si>
  <si>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</si>
  <si>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</si>
  <si>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</si>
  <si>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</si>
  <si>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</si>
  <si>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</si>
  <si>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</si>
  <si>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</si>
  <si>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</si>
  <si>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</si>
  <si>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</si>
  <si>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</si>
  <si>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</si>
  <si>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</si>
  <si>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</si>
  <si>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</si>
  <si>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</si>
  <si>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</si>
  <si>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</si>
  <si>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</si>
  <si>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</si>
  <si>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</si>
  <si>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</si>
  <si>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</si>
  <si>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</si>
  <si>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</si>
  <si>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</si>
  <si>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</si>
  <si>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</si>
  <si>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</si>
  <si>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</si>
  <si>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</si>
  <si>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</si>
  <si>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</si>
  <si>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</si>
  <si>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</si>
  <si>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</si>
  <si>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</si>
  <si>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</si>
  <si>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</si>
  <si>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</si>
  <si>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</si>
  <si>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</si>
  <si>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</si>
  <si>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</si>
  <si>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</si>
  <si>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</si>
  <si>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</si>
  <si>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</si>
  <si>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</si>
  <si>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</si>
  <si>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</si>
  <si>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</si>
  <si>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</si>
  <si>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</si>
  <si>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</si>
  <si>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</si>
  <si>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</si>
  <si>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</si>
  <si>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</si>
  <si>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</si>
  <si>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</si>
  <si>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</si>
  <si>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</si>
  <si>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</si>
  <si>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</si>
  <si>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</si>
  <si>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</si>
  <si>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</si>
  <si>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</si>
  <si>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</si>
  <si>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</si>
  <si>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</si>
  <si>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</si>
  <si>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</si>
  <si>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</si>
  <si>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</si>
  <si>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</si>
  <si>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</si>
  <si>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</si>
  <si>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</si>
  <si>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</si>
  <si>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</si>
  <si>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</si>
  <si>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</si>
  <si>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</si>
  <si>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</si>
  <si>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</si>
  <si>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</si>
  <si>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</si>
  <si>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</si>
  <si>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</si>
  <si>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</si>
  <si>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</si>
  <si>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</si>
  <si>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</si>
  <si>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</si>
  <si>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</si>
  <si>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</si>
  <si>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</si>
  <si>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</si>
  <si>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</si>
  <si>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</si>
  <si>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</si>
  <si>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</si>
  <si>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</si>
  <si>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</si>
  <si>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</si>
  <si>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</si>
  <si>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</si>
  <si>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</si>
  <si>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</si>
  <si>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</si>
  <si>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</si>
  <si>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</si>
  <si>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</si>
  <si>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</si>
  <si>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</si>
  <si>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</si>
  <si>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</si>
  <si>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</si>
  <si>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</si>
  <si>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</si>
  <si>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</si>
  <si>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</si>
  <si>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</si>
  <si>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</si>
  <si>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</si>
  <si>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</si>
  <si>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</si>
  <si>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</si>
  <si>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</si>
  <si>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</si>
  <si>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</si>
  <si>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</si>
  <si>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</si>
  <si>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</si>
  <si>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</si>
  <si>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</si>
  <si>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</si>
  <si>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</si>
  <si>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</si>
  <si>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</si>
  <si>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</si>
  <si>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</si>
  <si>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</si>
  <si>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</si>
  <si>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</si>
  <si>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</si>
  <si>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</si>
  <si>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</si>
  <si>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</si>
  <si>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</si>
  <si>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</si>
  <si>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</si>
  <si>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</si>
  <si>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</si>
  <si>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</si>
  <si>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</si>
  <si>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</si>
  <si>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</si>
  <si>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</si>
  <si>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</si>
  <si>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</si>
  <si>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</si>
  <si>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</si>
  <si>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</si>
  <si>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</si>
  <si>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</si>
  <si>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</si>
  <si>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</si>
  <si>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</si>
  <si>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</si>
  <si>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</si>
  <si>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</si>
  <si>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</si>
  <si>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</si>
  <si>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</si>
  <si>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</si>
  <si>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</si>
  <si>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</si>
  <si>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</si>
  <si>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</si>
  <si>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</si>
  <si>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</si>
  <si>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</si>
  <si>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</si>
  <si>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</si>
  <si>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</si>
  <si>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</si>
  <si>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</si>
  <si>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</si>
  <si>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</si>
  <si>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</si>
  <si>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</si>
  <si>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</si>
  <si>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</si>
  <si>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</si>
  <si>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</si>
  <si>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</si>
  <si>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</si>
  <si>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</si>
  <si>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</si>
  <si>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</si>
  <si>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</si>
  <si>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</si>
  <si>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</si>
  <si>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</si>
  <si>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</si>
  <si>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</si>
  <si>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</si>
  <si>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</si>
  <si>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</si>
  <si>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</si>
  <si>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</si>
  <si>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</si>
  <si>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</si>
  <si>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</si>
  <si>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</si>
  <si>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</si>
  <si>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</si>
  <si>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</si>
  <si>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</si>
  <si>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</si>
  <si>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</si>
  <si>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</si>
  <si>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</si>
  <si>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</si>
  <si>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</si>
  <si>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</si>
  <si>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</si>
  <si>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</si>
  <si>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</si>
  <si>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</si>
  <si>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</si>
  <si>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</si>
  <si>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</si>
  <si>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</si>
  <si>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</si>
  <si>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</si>
  <si>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</si>
  <si>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</si>
  <si>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</si>
  <si>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</si>
  <si>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</si>
  <si>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</si>
  <si>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</si>
  <si>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</si>
  <si>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</si>
  <si>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</si>
  <si>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</si>
  <si>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</si>
  <si>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</si>
  <si>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</si>
  <si>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</si>
  <si>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</si>
  <si>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</si>
  <si>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</si>
  <si>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</si>
  <si>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</si>
  <si>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</si>
  <si>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</si>
  <si>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</si>
  <si>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</si>
  <si>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</si>
  <si>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</si>
  <si>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</si>
  <si>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</si>
  <si>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</si>
  <si>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</si>
  <si>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</si>
  <si>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</si>
  <si>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</si>
  <si>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</si>
  <si>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</si>
  <si>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</si>
  <si>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</si>
  <si>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</si>
  <si>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</si>
  <si>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</si>
  <si>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</si>
  <si>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</si>
  <si>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</si>
  <si>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</si>
  <si>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</si>
  <si>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</si>
  <si>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</si>
  <si>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</si>
  <si>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</si>
  <si>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</si>
  <si>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</si>
  <si>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</si>
  <si>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</si>
  <si>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</si>
  <si>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</si>
  <si>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</si>
  <si>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</si>
  <si>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</si>
  <si>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</si>
  <si>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</si>
  <si>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</si>
  <si>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</si>
  <si>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</si>
  <si>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</si>
  <si>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</si>
  <si>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</si>
  <si>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</si>
  <si>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</si>
  <si>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</si>
  <si>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</si>
  <si>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</si>
  <si>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</si>
  <si>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</si>
  <si>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</si>
  <si>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</si>
  <si>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</si>
  <si>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</si>
  <si>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</si>
  <si>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</si>
  <si>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</si>
  <si>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</si>
  <si>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</si>
  <si>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</si>
  <si>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</si>
  <si>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</si>
  <si>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</si>
  <si>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</si>
  <si>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</si>
  <si>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</si>
  <si>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</si>
  <si>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</si>
  <si>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</si>
  <si>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</si>
  <si>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</si>
  <si>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</si>
  <si>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</si>
  <si>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</si>
  <si>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</si>
  <si>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</si>
  <si>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</si>
  <si>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</si>
  <si>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</si>
  <si>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</si>
  <si>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</si>
  <si>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</si>
  <si>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</si>
  <si>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</si>
  <si>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</si>
  <si>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</si>
  <si>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</si>
  <si>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</si>
  <si>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</si>
  <si>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</si>
  <si>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</si>
  <si>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</si>
  <si>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</si>
  <si>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</si>
  <si>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</si>
  <si>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</si>
  <si>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</si>
  <si>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</si>
  <si>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</si>
  <si>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</si>
  <si>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</si>
  <si>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</si>
  <si>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</si>
  <si>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</si>
  <si>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</si>
  <si>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</si>
  <si>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</si>
  <si>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</si>
  <si>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</si>
  <si>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</si>
  <si>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</si>
  <si>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</si>
  <si>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</si>
  <si>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</si>
  <si>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</si>
  <si>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</si>
  <si>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</si>
  <si>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</si>
  <si>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</si>
  <si>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</si>
  <si>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</si>
  <si>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</si>
  <si>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</si>
  <si>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</si>
  <si>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</si>
  <si>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</si>
  <si>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</si>
  <si>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</si>
  <si>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</si>
  <si>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</si>
  <si>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</si>
  <si>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</si>
  <si>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</si>
  <si>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</si>
  <si>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</si>
  <si>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</si>
  <si>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</si>
  <si>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</si>
  <si>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</si>
  <si>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</si>
  <si>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</si>
  <si>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</si>
  <si>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</si>
  <si>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</si>
  <si>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</si>
  <si>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</si>
  <si>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</si>
  <si>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</si>
  <si>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</si>
  <si>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</si>
  <si>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</si>
  <si>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</si>
  <si>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</si>
  <si>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</si>
  <si>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</si>
  <si>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</si>
  <si>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</si>
  <si>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</si>
  <si>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</si>
  <si>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</si>
  <si>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</si>
  <si>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</si>
  <si>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</si>
  <si>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</si>
  <si>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</si>
  <si>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</si>
  <si>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</si>
  <si>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</si>
  <si>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</si>
  <si>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</si>
  <si>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</si>
  <si>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</si>
  <si>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</si>
  <si>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</si>
  <si>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</si>
  <si>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</si>
  <si>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</si>
  <si>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</si>
  <si>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</si>
  <si>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</si>
  <si>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</si>
  <si>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</si>
  <si>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</si>
  <si>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</si>
  <si>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</si>
  <si>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</si>
  <si>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</si>
  <si>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</si>
  <si>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</si>
  <si>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</si>
  <si>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</si>
  <si>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</si>
  <si>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</si>
  <si>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</si>
  <si>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</si>
  <si>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</si>
  <si>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</si>
  <si>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</si>
  <si>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</si>
  <si>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</si>
  <si>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</si>
  <si>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</si>
  <si>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</si>
  <si>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</si>
  <si>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</si>
  <si>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</si>
  <si>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</si>
  <si>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</si>
  <si>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</si>
  <si>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</si>
  <si>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</si>
  <si>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</si>
  <si>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</si>
  <si>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</si>
  <si>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</si>
  <si>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</si>
  <si>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</si>
  <si>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</si>
  <si>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</si>
  <si>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</si>
  <si>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</si>
  <si>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</si>
  <si>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</si>
  <si>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</si>
  <si>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</si>
  <si>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</si>
  <si>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</si>
  <si>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</si>
  <si>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</si>
  <si>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</si>
  <si>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</si>
  <si>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</si>
  <si>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</si>
  <si>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</si>
  <si>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</si>
  <si>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</si>
  <si>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</si>
  <si>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</si>
  <si>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</si>
  <si>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</si>
  <si>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</si>
  <si>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</si>
  <si>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</si>
  <si>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</si>
  <si>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</si>
  <si>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</si>
  <si>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</si>
  <si>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</si>
  <si>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</si>
  <si>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</si>
  <si>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</si>
  <si>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</si>
  <si>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</si>
  <si>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</si>
  <si>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</si>
  <si>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</si>
  <si>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</si>
  <si>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</si>
  <si>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</si>
  <si>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</si>
  <si>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</si>
  <si>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</si>
  <si>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</si>
  <si>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</si>
  <si>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</si>
  <si>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</si>
  <si>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</si>
  <si>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</si>
  <si>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</si>
  <si>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</si>
  <si>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</si>
  <si>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</si>
  <si>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</si>
  <si>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</si>
  <si>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</si>
  <si>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</si>
  <si>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</si>
  <si>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</si>
  <si>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</si>
  <si>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</si>
  <si>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</si>
  <si>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</si>
  <si>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</si>
  <si>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</si>
  <si>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</si>
  <si>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</si>
  <si>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</si>
  <si>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</si>
  <si>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</si>
  <si>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</si>
  <si>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</si>
  <si>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</si>
  <si>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</si>
  <si>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</si>
  <si>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</si>
  <si>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</si>
  <si>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</si>
  <si>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</si>
  <si>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</si>
  <si>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</si>
  <si>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</si>
  <si>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</si>
  <si>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</si>
  <si>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</si>
  <si>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</si>
  <si>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</si>
  <si>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</si>
  <si>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</si>
  <si>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</si>
  <si>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</si>
  <si>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</si>
  <si>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</si>
  <si>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</si>
  <si>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</si>
  <si>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</si>
  <si>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</si>
  <si>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</si>
  <si>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</si>
  <si>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</si>
  <si>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</si>
  <si>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</si>
  <si>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</si>
  <si>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</si>
  <si>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</si>
  <si>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</si>
  <si>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</si>
  <si>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</si>
  <si>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</si>
  <si>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</si>
  <si>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</si>
  <si>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</si>
  <si>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</si>
  <si>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</si>
  <si>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</si>
  <si>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</si>
  <si>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</si>
  <si>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</si>
  <si>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</si>
  <si>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</si>
  <si>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</si>
  <si>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</si>
  <si>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</si>
  <si>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</si>
  <si>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</si>
  <si>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</si>
  <si>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</si>
  <si>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</si>
  <si>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</si>
  <si>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</si>
  <si>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</si>
  <si>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</si>
  <si>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</si>
  <si>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</si>
  <si>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</si>
  <si>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</si>
  <si>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</si>
  <si>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</si>
  <si>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</si>
  <si>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</si>
  <si>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</si>
  <si>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</si>
  <si>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</si>
  <si>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</si>
  <si>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</si>
  <si>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</si>
  <si>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</si>
  <si>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</si>
  <si>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</si>
  <si>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</si>
  <si>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</si>
  <si>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</si>
  <si>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</si>
  <si>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</si>
  <si>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</si>
  <si>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</si>
  <si>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</si>
  <si>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</si>
  <si>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</si>
  <si>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</si>
  <si>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</si>
  <si>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</si>
  <si>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</si>
  <si>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</si>
  <si>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</si>
  <si>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</si>
  <si>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</si>
  <si>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</si>
  <si>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</si>
  <si>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</si>
  <si>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</si>
  <si>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</si>
  <si>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</si>
  <si>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</si>
  <si>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</si>
  <si>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</si>
  <si>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</si>
  <si>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</si>
  <si>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</si>
  <si>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</si>
  <si>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</si>
  <si>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</si>
  <si>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</si>
  <si>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</si>
  <si>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</si>
  <si>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</si>
  <si>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</si>
  <si>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</si>
  <si>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</si>
  <si>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</si>
  <si>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</si>
  <si>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</si>
  <si>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</si>
  <si>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</si>
  <si>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</si>
  <si>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</si>
  <si>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</si>
  <si>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</si>
  <si>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</si>
  <si>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</si>
  <si>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</si>
  <si>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</si>
  <si>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</si>
  <si>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</si>
  <si>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</si>
  <si>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</si>
  <si>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</si>
  <si>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</si>
  <si>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</si>
  <si>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</si>
  <si>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</si>
  <si>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</si>
  <si>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</si>
  <si>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</si>
  <si>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</si>
  <si>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</si>
  <si>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</si>
  <si>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</si>
  <si>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</si>
  <si>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</si>
  <si>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</si>
  <si>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</si>
  <si>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</si>
  <si>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</si>
  <si>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</si>
  <si>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</si>
  <si>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</si>
  <si>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</si>
  <si>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</si>
  <si>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</si>
  <si>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</si>
  <si>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</si>
  <si>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</si>
  <si>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</si>
  <si>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</si>
  <si>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</si>
  <si>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</si>
  <si>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</si>
  <si>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</si>
  <si>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</si>
  <si>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</si>
  <si>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</si>
  <si>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</si>
  <si>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</si>
  <si>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</si>
  <si>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</si>
  <si>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</si>
  <si>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</si>
  <si>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</si>
  <si>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</si>
  <si>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</si>
  <si>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</si>
  <si>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</si>
  <si>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</si>
  <si>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</si>
  <si>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</si>
  <si>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</si>
  <si>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</si>
  <si>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</si>
  <si>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</si>
  <si>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</si>
  <si>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</si>
  <si>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</si>
  <si>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</si>
  <si>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</si>
  <si>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</si>
  <si>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</si>
  <si>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</si>
  <si>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</si>
  <si>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</si>
  <si>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</si>
  <si>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</si>
  <si>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</si>
  <si>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</si>
  <si>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</si>
  <si>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</si>
  <si>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</si>
  <si>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</si>
  <si>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</si>
  <si>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</si>
  <si>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</si>
  <si>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</si>
  <si>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</si>
  <si>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</si>
  <si>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</si>
  <si>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</si>
  <si>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</si>
  <si>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</si>
  <si>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</si>
  <si>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</si>
  <si>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</si>
  <si>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</si>
  <si>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</si>
  <si>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</si>
  <si>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</si>
  <si>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</si>
  <si>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</si>
  <si>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</si>
  <si>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</si>
  <si>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</si>
  <si>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</si>
  <si>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</si>
  <si>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</si>
  <si>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</si>
  <si>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</si>
  <si>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</si>
  <si>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</si>
  <si>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</si>
  <si>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</si>
  <si>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</si>
  <si>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</si>
  <si>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</si>
  <si>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</si>
  <si>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</si>
  <si>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</si>
  <si>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</si>
  <si>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</si>
  <si>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</si>
  <si>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</si>
  <si>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</si>
  <si>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</si>
  <si>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</si>
  <si>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</si>
  <si>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</si>
  <si>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</si>
  <si>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</si>
  <si>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</si>
  <si>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</si>
  <si>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</si>
  <si>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</si>
  <si>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</si>
  <si>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</si>
  <si>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</si>
  <si>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</si>
  <si>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</si>
  <si>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</si>
  <si>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</si>
  <si>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</si>
  <si>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</si>
  <si>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</si>
  <si>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</si>
  <si>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</si>
  <si>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</si>
  <si>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</si>
  <si>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</si>
  <si>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</si>
  <si>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</si>
  <si>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</si>
  <si>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</si>
  <si>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</si>
  <si>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</si>
  <si>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</si>
  <si>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</si>
  <si>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</si>
  <si>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</si>
  <si>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</si>
  <si>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</si>
  <si>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</si>
  <si>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</si>
  <si>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</si>
  <si>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</si>
  <si>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</si>
  <si>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</si>
  <si>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</si>
  <si>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</si>
  <si>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</si>
  <si>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</si>
  <si>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</si>
  <si>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</si>
  <si>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</si>
  <si>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</si>
  <si>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</si>
  <si>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</si>
  <si>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</si>
  <si>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</si>
  <si>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</si>
  <si>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</si>
  <si>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</si>
  <si>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</si>
  <si>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</si>
  <si>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</si>
  <si>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</si>
  <si>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</si>
  <si>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</si>
  <si>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</si>
  <si>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</si>
  <si>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</si>
  <si>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</si>
  <si>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</si>
  <si>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</si>
  <si>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</si>
  <si>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</si>
  <si>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</si>
  <si>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</si>
  <si>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</si>
  <si>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</si>
  <si>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</si>
  <si>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</si>
  <si>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</si>
  <si>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</si>
  <si>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</si>
  <si>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</si>
  <si>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</si>
  <si>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</si>
  <si>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</si>
  <si>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</si>
  <si>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</si>
  <si>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</si>
  <si>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</si>
  <si>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</si>
  <si>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</si>
  <si>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</si>
  <si>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</si>
  <si>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</si>
  <si>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</si>
  <si>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</si>
  <si>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</si>
  <si>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</si>
  <si>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</si>
  <si>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</si>
  <si>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</si>
  <si>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</si>
  <si>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</si>
  <si>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</si>
  <si>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</si>
  <si>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</si>
  <si>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</si>
  <si>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</si>
  <si>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</si>
  <si>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</si>
  <si>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</si>
  <si>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</si>
  <si>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</si>
  <si>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</si>
  <si>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</si>
  <si>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</si>
  <si>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</si>
  <si>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</si>
  <si>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</si>
  <si>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</si>
  <si>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</si>
  <si>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</si>
  <si>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</si>
  <si>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</si>
  <si>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</si>
  <si>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</si>
  <si>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</si>
  <si>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</si>
  <si>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</si>
  <si>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</si>
  <si>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</si>
  <si>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</si>
  <si>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</si>
  <si>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</si>
  <si>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</si>
  <si>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</si>
  <si>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</si>
  <si>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</si>
  <si>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</si>
  <si>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</si>
  <si>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</si>
  <si>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</si>
  <si>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</si>
  <si>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</si>
  <si>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</si>
  <si>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</si>
  <si>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</si>
  <si>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</si>
  <si>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</si>
  <si>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</si>
  <si>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</si>
  <si>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</si>
  <si>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</si>
  <si>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</si>
  <si>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</si>
  <si>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</si>
  <si>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</si>
  <si>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</si>
  <si>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</si>
  <si>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</si>
  <si>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</si>
  <si>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</si>
  <si>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</si>
  <si>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</si>
  <si>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</si>
  <si>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</si>
  <si>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</si>
  <si>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</si>
  <si>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</si>
  <si>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</si>
  <si>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</si>
  <si>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</si>
  <si>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</si>
  <si>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</si>
  <si>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</si>
  <si>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</si>
  <si>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</si>
  <si>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</si>
  <si>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</si>
  <si>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</si>
  <si>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</si>
  <si>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</si>
  <si>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</si>
  <si>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</si>
  <si>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</si>
  <si>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</si>
  <si>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</si>
  <si>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</si>
  <si>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</si>
  <si>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</si>
  <si>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</si>
  <si>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</si>
  <si>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</si>
  <si>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</si>
  <si>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</si>
  <si>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</si>
  <si>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</si>
  <si>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</si>
  <si>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</si>
  <si>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</si>
  <si>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</si>
  <si>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</si>
  <si>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</si>
  <si>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</si>
  <si>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</si>
  <si>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</si>
  <si>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</si>
  <si>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</si>
  <si>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</si>
  <si>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</si>
  <si>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</si>
  <si>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</si>
  <si>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</si>
  <si>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</si>
  <si>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</si>
  <si>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</si>
  <si>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</si>
  <si>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</si>
  <si>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</si>
  <si>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</si>
  <si>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</si>
  <si>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</si>
  <si>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</si>
  <si>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</si>
  <si>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</si>
  <si>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</si>
  <si>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</si>
  <si>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</si>
  <si>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</si>
  <si>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</si>
  <si>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</si>
  <si>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</si>
  <si>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</si>
  <si>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</si>
  <si>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</si>
  <si>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</si>
  <si>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</si>
  <si>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</si>
  <si>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</si>
  <si>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</si>
  <si>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</si>
  <si>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</si>
  <si>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</si>
  <si>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</si>
  <si>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</si>
  <si>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</si>
  <si>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</si>
  <si>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</si>
  <si>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</si>
  <si>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</si>
  <si>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</si>
  <si>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</si>
  <si>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</si>
  <si>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</si>
  <si>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</si>
  <si>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</si>
  <si>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</si>
  <si>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</si>
  <si>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</si>
  <si>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</si>
  <si>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</si>
  <si>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</si>
  <si>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</si>
  <si>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</si>
  <si>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</si>
  <si>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</si>
  <si>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</si>
  <si>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</si>
  <si>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</si>
  <si>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</si>
  <si>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</si>
  <si>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</si>
  <si>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</si>
  <si>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</si>
  <si>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</si>
  <si>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</si>
  <si>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</si>
  <si>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</si>
  <si>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</si>
  <si>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</si>
  <si>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</si>
  <si>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</si>
  <si>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</si>
  <si>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</si>
  <si>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</si>
  <si>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</si>
  <si>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</si>
  <si>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</si>
  <si>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</si>
  <si>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</si>
  <si>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</si>
  <si>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</si>
  <si>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</si>
  <si>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</si>
  <si>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</si>
  <si>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</si>
  <si>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</si>
  <si>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</si>
  <si>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</si>
  <si>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</si>
  <si>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</si>
  <si>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</si>
  <si>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</si>
  <si>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</si>
  <si>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</si>
  <si>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</si>
  <si>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</si>
  <si>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</si>
  <si>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</si>
  <si>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</si>
  <si>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</si>
  <si>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</si>
  <si>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</si>
  <si>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</si>
  <si>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</si>
  <si>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</si>
  <si>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</si>
  <si>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</si>
  <si>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</si>
  <si>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</si>
  <si>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</si>
  <si>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</si>
  <si>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</si>
  <si>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</si>
  <si>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</si>
  <si>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</si>
  <si>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</si>
  <si>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</si>
  <si>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</si>
  <si>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</si>
  <si>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</si>
  <si>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</si>
  <si>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</si>
  <si>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</si>
  <si>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</si>
  <si>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</si>
  <si>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</si>
  <si>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</si>
  <si>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</si>
  <si>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</si>
  <si>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</si>
  <si>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</si>
  <si>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</si>
  <si>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</si>
  <si>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</si>
  <si>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</si>
  <si>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</si>
  <si>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</si>
  <si>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</si>
  <si>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</si>
  <si>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</si>
  <si>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</si>
  <si>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</si>
  <si>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</si>
  <si>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</si>
  <si>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</si>
  <si>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</si>
  <si>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</si>
  <si>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</si>
  <si>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</si>
  <si>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</si>
  <si>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</si>
  <si>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</si>
  <si>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</si>
  <si>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</si>
  <si>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</si>
  <si>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</si>
  <si>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</si>
  <si>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</si>
  <si>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</si>
  <si>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</si>
  <si>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</si>
  <si>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</si>
  <si>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</si>
  <si>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</si>
  <si>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</si>
  <si>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</si>
  <si>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</si>
  <si>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</si>
  <si>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</si>
  <si>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</si>
  <si>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</si>
  <si>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</si>
  <si>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</si>
  <si>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</si>
  <si>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</si>
  <si>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</si>
  <si>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</si>
  <si>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</si>
  <si>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</si>
  <si>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</si>
  <si>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</si>
  <si>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</si>
  <si>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</si>
  <si>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</si>
  <si>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</si>
  <si>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</si>
  <si>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</si>
  <si>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</si>
  <si>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</si>
  <si>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</si>
  <si>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</si>
  <si>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</si>
  <si>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</si>
  <si>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</si>
  <si>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</si>
  <si>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</si>
  <si>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</si>
  <si>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</si>
  <si>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</si>
  <si>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</si>
  <si>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</si>
  <si>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</si>
  <si>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</si>
  <si>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</si>
  <si>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</si>
  <si>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</si>
  <si>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</si>
  <si>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</si>
  <si>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</si>
  <si>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</si>
  <si>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</si>
  <si>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</si>
  <si>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</si>
  <si>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</si>
  <si>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</si>
  <si>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</si>
  <si>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</si>
  <si>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</si>
  <si>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</si>
  <si>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</si>
  <si>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</si>
  <si>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</si>
  <si>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</si>
  <si>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</si>
  <si>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</si>
  <si>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</si>
  <si>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</si>
  <si>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</si>
  <si>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</si>
  <si>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</si>
  <si>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</si>
  <si>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</si>
  <si>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</si>
  <si>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</si>
  <si>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</si>
  <si>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</si>
  <si>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</si>
  <si>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</si>
  <si>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</si>
  <si>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</si>
  <si>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</si>
  <si>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</si>
  <si>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</si>
  <si>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</si>
  <si>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</si>
  <si>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</si>
  <si>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</si>
  <si>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</si>
  <si>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</si>
  <si>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</si>
  <si>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</si>
  <si>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</si>
  <si>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</si>
  <si>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</si>
  <si>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</si>
  <si>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</si>
  <si>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</si>
  <si>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</si>
  <si>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</si>
  <si>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</si>
  <si>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</si>
  <si>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</si>
  <si>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</si>
  <si>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</si>
  <si>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</si>
  <si>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</si>
  <si>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</si>
  <si>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</si>
  <si>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</si>
  <si>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</si>
  <si>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</si>
  <si>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</si>
  <si>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</si>
  <si>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</si>
  <si>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</si>
  <si>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</si>
  <si>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</si>
  <si>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</si>
  <si>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</si>
  <si>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</si>
  <si>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</si>
  <si>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</si>
  <si>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</si>
  <si>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</si>
  <si>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</si>
  <si>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</si>
  <si>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</si>
  <si>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</si>
  <si>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</si>
  <si>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</si>
  <si>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</si>
  <si>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</si>
  <si>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</si>
  <si>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</si>
  <si>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</si>
  <si>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</si>
  <si>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</si>
  <si>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</si>
  <si>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</si>
  <si>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</si>
  <si>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</si>
  <si>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</si>
  <si>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</si>
  <si>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</si>
  <si>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</si>
  <si>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</si>
  <si>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</si>
  <si>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</si>
  <si>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</si>
  <si>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</si>
  <si>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</si>
  <si>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</si>
  <si>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</si>
  <si>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</si>
  <si>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</si>
  <si>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</si>
  <si>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</si>
  <si>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</si>
  <si>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</si>
  <si>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</si>
  <si>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</si>
  <si>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</si>
  <si>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</si>
  <si>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</si>
  <si>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</si>
  <si>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</si>
  <si>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</si>
  <si>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</si>
  <si>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</si>
  <si>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</si>
  <si>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</si>
  <si>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</si>
  <si>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</si>
  <si>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</si>
  <si>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</si>
  <si>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</si>
  <si>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</si>
  <si>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</si>
  <si>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</si>
  <si>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</si>
  <si>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</si>
  <si>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</si>
  <si>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</si>
  <si>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</si>
  <si>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</si>
  <si>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</si>
  <si>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</si>
  <si>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</si>
  <si>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</si>
  <si>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</si>
  <si>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</si>
  <si>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</si>
  <si>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</si>
  <si>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</si>
  <si>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</si>
  <si>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</si>
  <si>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</si>
  <si>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</si>
  <si>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</si>
  <si>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</si>
  <si>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</si>
  <si>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</si>
  <si>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</si>
  <si>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</si>
  <si>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</si>
  <si>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</si>
  <si>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</si>
  <si>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</si>
  <si>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</si>
  <si>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</si>
  <si>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</si>
  <si>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</si>
  <si>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</si>
  <si>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</si>
  <si>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</si>
  <si>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</si>
  <si>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</si>
  <si>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</si>
  <si>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</si>
  <si>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</si>
  <si>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</si>
  <si>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</si>
  <si>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</si>
  <si>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</si>
  <si>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</si>
  <si>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</si>
  <si>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</si>
  <si>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</si>
  <si>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</si>
  <si>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</si>
  <si>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</si>
  <si>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</si>
  <si>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</si>
  <si>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</si>
  <si>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</si>
  <si>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</si>
  <si>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</si>
  <si>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</si>
  <si>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</si>
  <si>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</si>
  <si>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</si>
  <si>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</si>
  <si>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</si>
  <si>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</si>
  <si>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</si>
  <si>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</si>
  <si>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</si>
  <si>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</si>
  <si>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</si>
  <si>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</si>
  <si>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</si>
  <si>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</si>
  <si>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</si>
  <si>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</si>
  <si>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</si>
  <si>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</si>
  <si>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</si>
  <si>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</si>
  <si>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</si>
  <si>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</si>
  <si>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</si>
  <si>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</si>
  <si>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</si>
  <si>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</si>
  <si>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</si>
  <si>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</si>
  <si>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</si>
  <si>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</si>
  <si>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</si>
  <si>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</si>
  <si>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</si>
  <si>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</si>
  <si>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</si>
  <si>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</si>
  <si>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</si>
  <si>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</si>
  <si>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</si>
  <si>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</si>
  <si>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</si>
  <si>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</si>
  <si>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</si>
  <si>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</si>
  <si>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</si>
  <si>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</si>
  <si>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</si>
  <si>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</si>
  <si>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</si>
  <si>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</si>
  <si>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</si>
  <si>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</si>
  <si>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</si>
  <si>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</si>
  <si>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</si>
  <si>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</si>
  <si>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</si>
  <si>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</si>
  <si>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</si>
  <si>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</si>
  <si>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</si>
  <si>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</si>
  <si>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</si>
  <si>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</si>
  <si>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</si>
  <si>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</si>
  <si>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</si>
  <si>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</si>
  <si>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</si>
  <si>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</si>
  <si>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</si>
  <si>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</si>
  <si>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</si>
  <si>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</si>
  <si>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</si>
  <si>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</si>
  <si>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</si>
  <si>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</si>
  <si>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</si>
  <si>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</si>
  <si>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</si>
  <si>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</si>
  <si>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</si>
  <si>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</si>
  <si>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</si>
  <si>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</si>
  <si>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</si>
  <si>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</si>
  <si>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</si>
  <si>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</si>
  <si>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</si>
  <si>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</si>
  <si>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</si>
  <si>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</si>
  <si>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</si>
  <si>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</si>
  <si>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</si>
  <si>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</si>
  <si>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</si>
  <si>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</si>
  <si>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</si>
  <si>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</si>
  <si>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</si>
  <si>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</si>
  <si>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</si>
  <si>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</si>
  <si>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</si>
  <si>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</si>
  <si>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</si>
  <si>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</si>
  <si>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</si>
  <si>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</si>
  <si>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</si>
  <si>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</si>
  <si>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</si>
  <si>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</si>
  <si>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</si>
  <si>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</si>
  <si>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</si>
  <si>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</si>
  <si>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</si>
  <si>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</si>
  <si>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</si>
  <si>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</si>
  <si>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</si>
  <si>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</si>
  <si>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</si>
  <si>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</si>
  <si>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</si>
  <si>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</si>
  <si>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</si>
  <si>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</si>
  <si>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</si>
  <si>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</si>
  <si>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</si>
  <si>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</si>
  <si>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</si>
  <si>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</si>
  <si>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</si>
  <si>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</si>
  <si>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</si>
  <si>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</si>
  <si>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</si>
  <si>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</si>
  <si>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</si>
  <si>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</si>
  <si>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</si>
  <si>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</si>
  <si>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</si>
  <si>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</si>
  <si>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</si>
  <si>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</si>
  <si>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</si>
  <si>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</si>
  <si>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</si>
  <si>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</si>
  <si>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</si>
  <si>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</si>
  <si>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</si>
  <si>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</si>
  <si>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</si>
  <si>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</si>
  <si>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</si>
  <si>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</si>
  <si>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</si>
  <si>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</si>
  <si>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</si>
  <si>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</si>
  <si>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</si>
  <si>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</si>
  <si>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</si>
  <si>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</si>
  <si>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</si>
  <si>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</si>
  <si>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</si>
  <si>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</si>
  <si>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</si>
  <si>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</si>
  <si>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</si>
  <si>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</si>
  <si>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</si>
  <si>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</si>
  <si>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</si>
  <si>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</si>
  <si>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</si>
  <si>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</si>
  <si>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</si>
  <si>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</si>
  <si>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</si>
  <si>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</si>
  <si>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</si>
  <si>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</si>
  <si>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</si>
  <si>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</si>
  <si>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</si>
  <si>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</si>
  <si>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</si>
  <si>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</si>
  <si>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</si>
  <si>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</si>
  <si>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</si>
  <si>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</si>
  <si>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</si>
  <si>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</si>
  <si>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</si>
  <si>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</si>
  <si>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</si>
  <si>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</si>
  <si>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</si>
  <si>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</si>
  <si>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</si>
  <si>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</si>
  <si>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</si>
  <si>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</si>
  <si>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</si>
  <si>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</si>
  <si>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</si>
  <si>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</si>
  <si>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</si>
  <si>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</si>
  <si>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</si>
  <si>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</si>
  <si>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</si>
  <si>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</si>
  <si>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</si>
  <si>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</si>
  <si>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</si>
  <si>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</si>
  <si>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</si>
  <si>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</si>
  <si>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</si>
  <si>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</si>
  <si>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</si>
  <si>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</si>
  <si>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</si>
  <si>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</si>
  <si>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</si>
  <si>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</si>
  <si>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</si>
  <si>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</si>
  <si>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</si>
  <si>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</si>
  <si>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</si>
  <si>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</si>
  <si>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</si>
  <si>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</si>
  <si>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</si>
  <si>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</si>
  <si>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</si>
  <si>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</si>
  <si>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</si>
  <si>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</si>
  <si>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</si>
  <si>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</si>
  <si>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</si>
  <si>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</si>
  <si>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</si>
  <si>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</si>
  <si>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</si>
  <si>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</si>
  <si>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</si>
  <si>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</si>
  <si>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</si>
  <si>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</si>
  <si>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</si>
  <si>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</si>
  <si>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</si>
  <si>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</si>
  <si>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</si>
  <si>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</si>
  <si>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</si>
  <si>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</si>
  <si>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</si>
  <si>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</si>
  <si>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</si>
  <si>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</si>
  <si>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</si>
  <si>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</si>
  <si>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</si>
  <si>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</si>
  <si>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</si>
  <si>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</si>
  <si>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</si>
  <si>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</si>
  <si>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</si>
  <si>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</si>
  <si>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</si>
  <si>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</si>
  <si>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</si>
  <si>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</si>
  <si>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</si>
  <si>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</si>
  <si>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</si>
  <si>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</si>
  <si>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</si>
  <si>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</si>
  <si>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</si>
  <si>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</si>
  <si>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</si>
  <si>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</si>
  <si>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</si>
  <si>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</si>
  <si>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</si>
  <si>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</si>
  <si>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</si>
  <si>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</si>
  <si>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</si>
  <si>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</si>
  <si>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</si>
  <si>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</si>
  <si>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</si>
  <si>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</si>
  <si>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</si>
  <si>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</si>
  <si>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</si>
  <si>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</si>
  <si>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</si>
  <si>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</si>
  <si>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</si>
  <si>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</si>
  <si>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</si>
  <si>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</si>
  <si>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</si>
  <si>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</si>
  <si>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</si>
  <si>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</si>
  <si>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</si>
  <si>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</si>
  <si>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</si>
  <si>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</si>
  <si>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</si>
  <si>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</si>
  <si>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</si>
  <si>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</si>
  <si>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</si>
  <si>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</si>
  <si>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</si>
  <si>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</si>
  <si>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</si>
  <si>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</si>
  <si>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</si>
  <si>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</si>
  <si>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</si>
  <si>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</si>
  <si>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</si>
  <si>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</si>
  <si>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</si>
  <si>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</si>
  <si>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</si>
  <si>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</si>
  <si>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</si>
  <si>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</si>
  <si>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</si>
  <si>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</si>
  <si>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</si>
  <si>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</si>
  <si>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</si>
  <si>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</si>
  <si>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</si>
  <si>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</si>
  <si>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</si>
  <si>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</si>
  <si>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</si>
  <si>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</si>
  <si>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</si>
  <si>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</si>
  <si>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</si>
  <si>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</si>
  <si>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</si>
  <si>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</si>
  <si>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</si>
  <si>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</si>
  <si>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</si>
  <si>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</si>
  <si>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</si>
  <si>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</si>
  <si>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</si>
  <si>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</si>
  <si>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</si>
  <si>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</si>
  <si>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</si>
  <si>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</si>
  <si>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</si>
  <si>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</si>
  <si>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</si>
  <si>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</si>
  <si>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</si>
  <si>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</si>
  <si>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</si>
  <si>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</si>
  <si>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</si>
  <si>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</si>
  <si>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</si>
  <si>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</si>
  <si>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</si>
  <si>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</si>
  <si>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</si>
  <si>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</si>
  <si>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</si>
  <si>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</si>
  <si>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</si>
  <si>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</si>
  <si>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</si>
  <si>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</si>
  <si>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</si>
  <si>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</si>
  <si>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</si>
  <si>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</si>
  <si>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</si>
  <si>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</si>
  <si>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</si>
  <si>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</si>
  <si>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</si>
  <si>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</si>
  <si>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</si>
  <si>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</si>
  <si>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</si>
  <si>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</si>
  <si>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</si>
  <si>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</si>
  <si>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</si>
  <si>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</si>
  <si>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</si>
  <si>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</si>
  <si>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</si>
  <si>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</si>
  <si>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</si>
  <si>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</si>
  <si>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</si>
  <si>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</si>
  <si>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</si>
  <si>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</si>
  <si>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</si>
  <si>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</si>
  <si>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</si>
  <si>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</si>
  <si>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</si>
  <si>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</si>
  <si>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</si>
  <si>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</si>
  <si>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</si>
  <si>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</si>
  <si>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</si>
  <si>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</si>
  <si>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</si>
  <si>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</si>
  <si>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</si>
  <si>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</si>
  <si>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</si>
  <si>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</si>
  <si>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</si>
  <si>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</si>
  <si>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</si>
  <si>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</si>
  <si>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</si>
  <si>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</si>
  <si>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</si>
  <si>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</si>
  <si>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</si>
  <si>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</si>
  <si>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</si>
  <si>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</si>
  <si>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</si>
  <si>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</si>
  <si>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</si>
  <si>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</si>
  <si>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</si>
  <si>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</si>
  <si>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</si>
  <si>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</si>
  <si>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</si>
  <si>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</si>
  <si>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</si>
  <si>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</si>
  <si>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</si>
  <si>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</si>
  <si>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</si>
  <si>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</si>
  <si>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</si>
  <si>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</si>
  <si>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</si>
  <si>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</si>
  <si>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</si>
  <si>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</si>
  <si>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</si>
  <si>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</si>
  <si>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</si>
  <si>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</si>
  <si>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</si>
  <si>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</si>
  <si>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</si>
  <si>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</si>
  <si>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</si>
  <si>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</si>
  <si>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</si>
  <si>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</si>
  <si>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</si>
  <si>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</si>
  <si>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</si>
  <si>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</si>
  <si>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</si>
  <si>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</si>
  <si>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</si>
  <si>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</si>
  <si>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</si>
  <si>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</si>
  <si>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</si>
  <si>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</si>
  <si>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</si>
  <si>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</si>
  <si>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</si>
  <si>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</si>
  <si>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</si>
  <si>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</si>
  <si>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</si>
  <si>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</si>
  <si>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</si>
  <si>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</si>
  <si>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</si>
  <si>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</si>
  <si>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</si>
  <si>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</si>
  <si>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</si>
  <si>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</si>
  <si>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</si>
  <si>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</si>
  <si>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</si>
  <si>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</si>
  <si>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</si>
  <si>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</si>
  <si>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</si>
  <si>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</si>
  <si>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</si>
  <si>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</si>
  <si>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</si>
  <si>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</si>
  <si>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</si>
  <si>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</si>
  <si>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</si>
  <si>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</si>
  <si>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</si>
  <si>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</si>
  <si>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</si>
  <si>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</si>
  <si>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</si>
  <si>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</si>
  <si>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</si>
  <si>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</si>
  <si>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</si>
  <si>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</si>
  <si>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</si>
  <si>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</si>
  <si>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</si>
  <si>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</si>
  <si>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</si>
  <si>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</si>
  <si>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</si>
  <si>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</si>
  <si>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</si>
  <si>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</si>
  <si>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</si>
  <si>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</si>
  <si>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</si>
  <si>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</si>
  <si>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</si>
  <si>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</si>
  <si>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</si>
  <si>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</si>
  <si>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</si>
  <si>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</si>
  <si>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</si>
  <si>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</si>
  <si>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</si>
  <si>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</si>
  <si>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</si>
  <si>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</si>
  <si>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</si>
  <si>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</si>
  <si>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</si>
  <si>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</si>
  <si>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</si>
  <si>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</si>
  <si>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</si>
  <si>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</si>
  <si>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</si>
  <si>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</si>
  <si>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</si>
  <si>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</si>
  <si>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</si>
  <si>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</si>
  <si>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</si>
  <si>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</si>
  <si>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</si>
  <si>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</si>
  <si>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</si>
  <si>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</si>
  <si>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</si>
  <si>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</si>
  <si>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</si>
  <si>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</si>
  <si>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</si>
  <si>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</si>
  <si>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</si>
  <si>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</si>
  <si>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</si>
  <si>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</si>
  <si>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</si>
  <si>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</si>
  <si>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</si>
  <si>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</si>
  <si>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</si>
  <si>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</si>
  <si>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</si>
  <si>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</si>
  <si>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</si>
  <si>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</si>
  <si>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</si>
  <si>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</si>
  <si>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</si>
  <si>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</si>
  <si>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</si>
  <si>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</si>
  <si>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</si>
  <si>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</si>
  <si>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</si>
  <si>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</si>
  <si>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</si>
  <si>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</si>
  <si>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</si>
  <si>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</si>
  <si>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</si>
  <si>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</si>
  <si>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</si>
  <si>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</si>
  <si>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</si>
  <si>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</si>
  <si>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</si>
  <si>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</si>
  <si>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</si>
  <si>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</si>
  <si>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</si>
  <si>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</si>
  <si>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</si>
  <si>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</si>
  <si>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</si>
  <si>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</si>
  <si>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</si>
  <si>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</si>
  <si>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</si>
  <si>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</si>
  <si>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</si>
  <si>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</si>
  <si>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</si>
  <si>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</si>
  <si>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</si>
  <si>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</si>
  <si>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</si>
  <si>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</si>
  <si>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</si>
  <si>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</si>
  <si>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</si>
  <si>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</si>
  <si>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</si>
  <si>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</si>
  <si>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</si>
  <si>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</si>
  <si>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</si>
  <si>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</si>
  <si>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</si>
  <si>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</si>
  <si>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</si>
  <si>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</si>
  <si>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</si>
  <si>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</si>
  <si>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</si>
  <si>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</si>
  <si>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</si>
  <si>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</si>
  <si>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</si>
  <si>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</si>
  <si>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</si>
  <si>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</si>
  <si>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</si>
  <si>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</si>
  <si>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</si>
  <si>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</si>
  <si>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</si>
  <si>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</si>
  <si>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</si>
  <si>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</si>
  <si>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</si>
  <si>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</si>
  <si>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</si>
  <si>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</si>
  <si>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</si>
  <si>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</si>
  <si>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</si>
  <si>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</si>
  <si>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</si>
  <si>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</si>
  <si>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</si>
  <si>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</si>
  <si>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</si>
  <si>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</si>
  <si>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</si>
  <si>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</si>
  <si>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</si>
  <si>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</si>
  <si>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</si>
  <si>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</si>
  <si>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</si>
  <si>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</si>
  <si>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</si>
  <si>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</si>
  <si>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</si>
  <si>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</si>
  <si>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</si>
  <si>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</si>
  <si>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</si>
  <si>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</si>
  <si>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</si>
  <si>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</si>
  <si>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</si>
  <si>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</si>
  <si>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</si>
  <si>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</si>
  <si>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</si>
  <si>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</si>
  <si>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</si>
  <si>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</si>
  <si>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</si>
  <si>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</si>
  <si>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</si>
  <si>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</si>
  <si>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</si>
  <si>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</si>
  <si>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</si>
  <si>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</si>
  <si>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</si>
  <si>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</si>
  <si>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</si>
  <si>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</si>
  <si>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</si>
  <si>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</si>
  <si>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</si>
  <si>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</si>
  <si>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</si>
  <si>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</si>
  <si>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</si>
  <si>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</si>
  <si>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</si>
  <si>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</si>
  <si>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</si>
  <si>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</si>
  <si>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</si>
  <si>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</si>
  <si>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</si>
  <si>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</si>
  <si>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</si>
  <si>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</si>
  <si>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</si>
  <si>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</si>
  <si>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</si>
  <si>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</si>
  <si>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</si>
  <si>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</si>
  <si>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</si>
  <si>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</si>
  <si>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</si>
  <si>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</si>
  <si>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</si>
  <si>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</si>
  <si>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</si>
  <si>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</si>
  <si>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</si>
  <si>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</si>
  <si>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</si>
  <si>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</si>
  <si>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</si>
  <si>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</si>
  <si>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</si>
  <si>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</si>
  <si>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</si>
  <si>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</si>
  <si>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</si>
  <si>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</si>
  <si>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</si>
  <si>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</si>
  <si>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</si>
  <si>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</si>
  <si>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</si>
  <si>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</si>
  <si>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</si>
  <si>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</si>
  <si>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</si>
  <si>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</si>
  <si>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</si>
  <si>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</si>
  <si>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</si>
  <si>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</si>
  <si>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</si>
  <si>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</si>
  <si>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</si>
  <si>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</si>
  <si>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</si>
  <si>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</si>
  <si>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</si>
  <si>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</si>
  <si>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</si>
  <si>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</si>
  <si>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</si>
  <si>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</si>
  <si>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</si>
  <si>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</si>
  <si>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</si>
  <si>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</si>
  <si>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</si>
  <si>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</si>
  <si>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</si>
  <si>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</si>
  <si>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</si>
  <si>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</si>
  <si>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</si>
  <si>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</si>
  <si>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</si>
  <si>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</si>
  <si>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</si>
  <si>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</si>
  <si>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</si>
  <si>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</si>
  <si>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</si>
  <si>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</si>
  <si>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</si>
  <si>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</si>
  <si>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</si>
  <si>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</si>
  <si>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</si>
  <si>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</si>
  <si>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</si>
  <si>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</si>
  <si>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</si>
  <si>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</si>
  <si>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</si>
  <si>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</si>
  <si>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</si>
  <si>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</si>
  <si>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</si>
  <si>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</si>
  <si>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</si>
  <si>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</si>
  <si>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</si>
  <si>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</si>
  <si>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</si>
  <si>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</si>
  <si>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</si>
  <si>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</si>
  <si>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</si>
  <si>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</si>
  <si>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</si>
  <si>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</si>
  <si>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</si>
  <si>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</si>
  <si>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</si>
  <si>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</si>
  <si>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</si>
  <si>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</si>
  <si>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</si>
  <si>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</si>
  <si>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</si>
  <si>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</si>
  <si>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</si>
  <si>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</si>
  <si>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</si>
  <si>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</si>
  <si>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</si>
  <si>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</si>
  <si>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</si>
  <si>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</si>
  <si>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</si>
  <si>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</si>
  <si>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</si>
  <si>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</si>
  <si>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</si>
  <si>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</si>
  <si>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</si>
  <si>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</si>
  <si>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</si>
  <si>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</si>
  <si>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</si>
  <si>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</si>
  <si>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</si>
  <si>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</si>
  <si>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</si>
  <si>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</si>
  <si>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</si>
  <si>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</si>
  <si>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</si>
  <si>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</si>
  <si>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</si>
  <si>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</si>
  <si>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</si>
  <si>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</si>
  <si>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</si>
  <si>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</si>
  <si>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</si>
  <si>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</si>
  <si>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</si>
  <si>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</si>
  <si>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</si>
  <si>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</si>
  <si>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</si>
  <si>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</si>
  <si>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</si>
  <si>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</si>
  <si>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</si>
  <si>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</si>
  <si>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</si>
  <si>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</si>
  <si>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</si>
  <si>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</si>
  <si>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</si>
  <si>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</si>
  <si>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</si>
  <si>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</si>
  <si>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</si>
  <si>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</si>
  <si>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</si>
  <si>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</si>
  <si>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</si>
  <si>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</si>
  <si>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</si>
  <si>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</si>
  <si>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</si>
  <si>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</si>
  <si>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</si>
  <si>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</si>
  <si>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</si>
  <si>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</si>
  <si>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</si>
  <si>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</si>
  <si>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</si>
  <si>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</si>
  <si>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</si>
  <si>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</si>
  <si>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</si>
  <si>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</si>
  <si>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</si>
  <si>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</si>
  <si>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</si>
  <si>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</si>
  <si>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</si>
  <si>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</si>
  <si>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</si>
  <si>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</si>
  <si>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</si>
  <si>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</si>
  <si>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</si>
  <si>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</si>
  <si>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</si>
  <si>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</si>
  <si>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</si>
  <si>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</si>
  <si>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</si>
  <si>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</si>
  <si>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</si>
  <si>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</si>
  <si>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</si>
  <si>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</si>
  <si>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</si>
  <si>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</si>
  <si>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</si>
  <si>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</si>
  <si>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</si>
  <si>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</si>
  <si>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</si>
  <si>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</si>
  <si>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</si>
  <si>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</si>
  <si>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</si>
  <si>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</si>
  <si>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</si>
  <si>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</si>
  <si>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</si>
  <si>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</si>
  <si>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</si>
  <si>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</si>
  <si>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</si>
  <si>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</si>
  <si>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</si>
  <si>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</si>
  <si>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</si>
  <si>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</si>
  <si>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</si>
  <si>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</si>
  <si>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</si>
  <si>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</si>
  <si>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</si>
  <si>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</si>
  <si>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</si>
  <si>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</si>
  <si>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</si>
  <si>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</si>
  <si>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</si>
  <si>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</si>
  <si>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</si>
  <si>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</si>
  <si>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</si>
  <si>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</si>
  <si>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</si>
  <si>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</si>
  <si>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</si>
  <si>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</si>
  <si>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</si>
  <si>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</si>
  <si>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</si>
  <si>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</si>
  <si>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</si>
  <si>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</si>
  <si>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</si>
  <si>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</si>
  <si>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</si>
  <si>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</si>
  <si>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</si>
  <si>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</si>
  <si>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</si>
  <si>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</si>
  <si>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</si>
  <si>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</si>
  <si>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</si>
  <si>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</si>
  <si>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</si>
  <si>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</si>
  <si>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</si>
  <si>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</si>
  <si>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</si>
  <si>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</si>
  <si>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</si>
  <si>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</si>
  <si>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</si>
  <si>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</si>
  <si>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</si>
  <si>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</si>
  <si>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</si>
  <si>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</si>
  <si>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</si>
  <si>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</si>
  <si>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</si>
  <si>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</si>
  <si>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</si>
  <si>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</si>
  <si>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</si>
  <si>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</si>
  <si>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</si>
  <si>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</si>
  <si>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</si>
  <si>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</si>
  <si>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</si>
  <si>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</si>
  <si>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</si>
  <si>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</si>
  <si>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</si>
  <si>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</si>
  <si>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</si>
  <si>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</si>
  <si>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</si>
  <si>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</si>
  <si>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</si>
  <si>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</si>
  <si>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</si>
  <si>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</si>
  <si>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</si>
  <si>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</si>
  <si>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</si>
  <si>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</si>
  <si>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</si>
  <si>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</si>
  <si>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</si>
  <si>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</si>
  <si>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</si>
  <si>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</si>
  <si>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</si>
  <si>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</si>
  <si>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</si>
  <si>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</si>
  <si>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</si>
  <si>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</si>
  <si>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</si>
  <si>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</si>
  <si>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</si>
  <si>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</si>
  <si>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</si>
  <si>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</si>
  <si>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</si>
  <si>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</si>
  <si>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</si>
  <si>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</si>
  <si>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</si>
  <si>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</si>
  <si>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</si>
  <si>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</si>
  <si>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</si>
  <si>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</si>
  <si>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</si>
  <si>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</si>
  <si>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</si>
  <si>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</si>
  <si>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</si>
  <si>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</si>
  <si>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</si>
  <si>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</si>
  <si>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</si>
  <si>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</si>
  <si>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</si>
  <si>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</si>
  <si>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</si>
  <si>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</si>
  <si>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</si>
  <si>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</si>
  <si>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</si>
  <si>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</si>
  <si>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</si>
  <si>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</si>
  <si>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</si>
  <si>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</si>
  <si>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</si>
  <si>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</si>
  <si>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</si>
  <si>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</si>
  <si>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</si>
  <si>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</si>
  <si>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</si>
  <si>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</si>
  <si>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</si>
  <si>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</si>
  <si>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</si>
  <si>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</si>
  <si>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</si>
  <si>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</si>
  <si>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</si>
  <si>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</si>
  <si>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</si>
  <si>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</si>
  <si>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</si>
  <si>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</si>
  <si>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</si>
  <si>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</si>
  <si>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</si>
  <si>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</si>
  <si>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</si>
  <si>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</si>
  <si>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</si>
  <si>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</si>
  <si>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</si>
  <si>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</si>
  <si>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</si>
  <si>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</si>
  <si>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</si>
  <si>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</si>
  <si>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</si>
  <si>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</si>
  <si>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</si>
  <si>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</si>
  <si>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</si>
  <si>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</si>
  <si>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</si>
  <si>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</si>
  <si>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</si>
  <si>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</si>
  <si>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</si>
  <si>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</si>
  <si>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</si>
  <si>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</si>
  <si>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</si>
  <si>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</si>
  <si>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</si>
  <si>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</si>
  <si>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</si>
  <si>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</si>
  <si>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</si>
  <si>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</si>
  <si>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</si>
  <si>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</si>
  <si>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</si>
  <si>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</si>
  <si>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</si>
  <si>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</si>
  <si>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</si>
  <si>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</si>
  <si>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</si>
  <si>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</si>
  <si>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</si>
  <si>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</si>
  <si>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</si>
  <si>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</si>
  <si>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</si>
  <si>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</si>
  <si>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</si>
  <si>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</si>
  <si>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</si>
  <si>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</si>
  <si>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</si>
  <si>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</si>
  <si>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</si>
  <si>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</si>
  <si>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</si>
  <si>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</si>
  <si>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</si>
  <si>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</si>
  <si>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</si>
  <si>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</si>
  <si>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</si>
  <si>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</si>
  <si>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</si>
  <si>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</si>
  <si>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</si>
  <si>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</si>
  <si>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</si>
  <si>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</si>
  <si>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</si>
  <si>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</si>
  <si>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</si>
  <si>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</si>
  <si>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</si>
  <si>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</si>
  <si>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</si>
  <si>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</si>
  <si>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</si>
  <si>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</si>
  <si>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</si>
  <si>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</si>
  <si>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</si>
  <si>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</si>
  <si>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</si>
  <si>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</si>
  <si>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</si>
  <si>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</si>
  <si>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</si>
  <si>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</si>
  <si>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</si>
  <si>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</si>
  <si>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</si>
  <si>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</si>
  <si>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</si>
  <si>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</si>
  <si>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</si>
  <si>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</si>
  <si>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</si>
  <si>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</si>
  <si>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</si>
  <si>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</si>
  <si>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</si>
  <si>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</si>
  <si>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</si>
  <si>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</si>
  <si>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</si>
  <si>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</si>
  <si>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</si>
  <si>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</si>
  <si>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</si>
  <si>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</si>
  <si>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</si>
  <si>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</si>
  <si>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</si>
  <si>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</si>
  <si>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</si>
  <si>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</si>
  <si>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</si>
  <si>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</si>
  <si>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</si>
  <si>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</si>
  <si>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</si>
  <si>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</si>
  <si>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</si>
  <si>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</si>
  <si>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</si>
  <si>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</si>
  <si>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</si>
  <si>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</si>
  <si>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</si>
  <si>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</si>
  <si>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</si>
  <si>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</si>
  <si>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</si>
  <si>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</si>
  <si>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</si>
  <si>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</si>
  <si>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</si>
  <si>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</si>
  <si>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</si>
  <si>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</si>
  <si>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</si>
  <si>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</si>
  <si>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</si>
  <si>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</si>
  <si>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</si>
  <si>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</si>
  <si>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</si>
  <si>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</si>
  <si>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</si>
  <si>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</si>
  <si>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</si>
  <si>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</si>
  <si>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</si>
  <si>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</si>
  <si>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</si>
  <si>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</si>
  <si>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</si>
  <si>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</si>
  <si>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</si>
  <si>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</si>
  <si>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</si>
  <si>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</si>
  <si>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</si>
  <si>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</si>
  <si>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</si>
  <si>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</si>
  <si>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</si>
  <si>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</si>
  <si>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</si>
  <si>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</si>
  <si>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</si>
  <si>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</si>
  <si>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</si>
  <si>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</si>
  <si>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</si>
  <si>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</si>
  <si>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</si>
  <si>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</si>
  <si>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</si>
  <si>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</si>
  <si>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</si>
  <si>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</si>
  <si>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</si>
  <si>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</si>
  <si>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</si>
  <si>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</si>
  <si>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</si>
  <si>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</si>
  <si>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</si>
  <si>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</si>
  <si>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</si>
  <si>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</si>
  <si>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</si>
  <si>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</si>
  <si>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</si>
  <si>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</si>
  <si>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</si>
  <si>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</si>
  <si>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</si>
  <si>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</si>
  <si>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</si>
  <si>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</si>
  <si>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</si>
  <si>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</si>
  <si>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</si>
  <si>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</si>
  <si>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</si>
  <si>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</si>
  <si>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</si>
  <si>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</si>
  <si>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</si>
  <si>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</si>
  <si>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</si>
  <si>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</si>
  <si>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</si>
  <si>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</si>
  <si>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</si>
  <si>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</si>
  <si>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</si>
  <si>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</si>
  <si>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</si>
  <si>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</si>
  <si>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</si>
  <si>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</si>
  <si>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</si>
  <si>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</si>
  <si>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</si>
  <si>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</si>
  <si>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</si>
  <si>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</si>
  <si>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</si>
  <si>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</si>
  <si>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</si>
  <si>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</si>
  <si>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</si>
  <si>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</si>
  <si>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</si>
  <si>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</si>
  <si>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</si>
  <si>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</si>
  <si>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</si>
  <si>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</si>
  <si>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</si>
  <si>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</si>
  <si>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</si>
  <si>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</si>
  <si>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</si>
  <si>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</si>
  <si>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</si>
  <si>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</si>
  <si>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</si>
  <si>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</si>
  <si>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</si>
  <si>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</si>
  <si>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</si>
  <si>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</si>
  <si>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</si>
  <si>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</si>
  <si>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</si>
  <si>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</si>
  <si>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</si>
  <si>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</si>
  <si>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</si>
  <si>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</si>
  <si>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</si>
  <si>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</si>
  <si>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</si>
  <si>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</si>
  <si>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</si>
  <si>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</si>
  <si>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</si>
  <si>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</si>
  <si>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</si>
  <si>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</si>
  <si>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</si>
  <si>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</si>
  <si>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</si>
  <si>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</si>
  <si>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</si>
  <si>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</si>
  <si>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</si>
  <si>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</si>
  <si>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</si>
  <si>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</si>
  <si>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</si>
  <si>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</si>
  <si>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</si>
  <si>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</si>
  <si>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</si>
  <si>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</si>
  <si>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</si>
  <si>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</si>
  <si>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</si>
  <si>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</si>
  <si>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</si>
  <si>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</si>
  <si>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</si>
  <si>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</si>
  <si>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</si>
  <si>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</si>
  <si>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</si>
  <si>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</si>
  <si>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</si>
  <si>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</si>
  <si>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</si>
  <si>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</si>
  <si>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</si>
  <si>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</si>
  <si>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</si>
  <si>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</si>
  <si>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</si>
  <si>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</si>
  <si>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</si>
  <si>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</si>
  <si>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</si>
  <si>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</si>
  <si>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</si>
  <si>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</si>
  <si>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</si>
  <si>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</si>
  <si>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</si>
  <si>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</si>
  <si>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</si>
  <si>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</si>
  <si>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</si>
  <si>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</si>
  <si>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</si>
  <si>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</si>
  <si>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</si>
  <si>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</si>
  <si>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</si>
  <si>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</si>
  <si>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</si>
  <si>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</si>
  <si>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</si>
  <si>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</si>
  <si>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</si>
  <si>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</si>
  <si>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</si>
  <si>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</si>
  <si>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</si>
  <si>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</si>
  <si>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</si>
  <si>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</si>
  <si>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</si>
  <si>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</si>
  <si>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</si>
  <si>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</si>
  <si>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</si>
  <si>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</si>
  <si>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</si>
  <si>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</si>
  <si>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</si>
  <si>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</si>
  <si>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</si>
  <si>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</si>
  <si>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</si>
  <si>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</si>
  <si>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</si>
  <si>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</si>
  <si>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</si>
  <si>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</si>
  <si>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</si>
  <si>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</si>
  <si>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</si>
  <si>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</si>
  <si>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</si>
  <si>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</si>
  <si>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</si>
  <si>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</si>
  <si>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</si>
  <si>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</si>
  <si>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</si>
  <si>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</si>
  <si>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</si>
  <si>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</si>
  <si>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</si>
  <si>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</si>
  <si>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</si>
  <si>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</si>
  <si>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</si>
  <si>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</si>
  <si>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</si>
  <si>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</si>
  <si>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</si>
  <si>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</si>
  <si>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</si>
  <si>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</si>
  <si>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</si>
  <si>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</si>
  <si>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</si>
  <si>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</si>
  <si>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</si>
  <si>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</si>
  <si>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</si>
  <si>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</si>
  <si>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</si>
  <si>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</si>
  <si>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</si>
  <si>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</si>
  <si>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</si>
  <si>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</si>
  <si>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</si>
  <si>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</si>
  <si>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</si>
  <si>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</si>
  <si>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</si>
  <si>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</si>
  <si>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</si>
  <si>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</si>
  <si>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</si>
  <si>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</si>
  <si>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</si>
  <si>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</si>
  <si>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</si>
  <si>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</si>
  <si>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</si>
  <si>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</si>
  <si>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</si>
  <si>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</si>
  <si>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</si>
  <si>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</si>
  <si>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</si>
  <si>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</si>
  <si>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</si>
  <si>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</si>
  <si>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</si>
  <si>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</si>
  <si>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</si>
  <si>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</si>
  <si>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</si>
  <si>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</si>
  <si>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</si>
  <si>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</si>
  <si>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</si>
  <si>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</si>
  <si>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</si>
  <si>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</si>
  <si>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</si>
  <si>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</si>
  <si>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</si>
  <si>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</si>
  <si>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</si>
  <si>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</si>
  <si>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</si>
  <si>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</si>
  <si>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</si>
  <si>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</si>
  <si>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</si>
  <si>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</si>
  <si>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</si>
  <si>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</si>
  <si>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</si>
  <si>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</si>
  <si>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</si>
  <si>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</si>
  <si>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</si>
  <si>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</si>
  <si>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</si>
  <si>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</si>
  <si>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</si>
  <si>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</si>
  <si>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</si>
  <si>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</si>
  <si>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</si>
  <si>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</si>
  <si>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</si>
  <si>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</si>
  <si>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</si>
  <si>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</si>
  <si>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</si>
  <si>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</si>
  <si>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</si>
  <si>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</si>
  <si>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</si>
  <si>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</si>
  <si>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</si>
  <si>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</si>
  <si>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</si>
  <si>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</si>
  <si>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</si>
  <si>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</si>
  <si>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</si>
  <si>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</si>
  <si>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</si>
  <si>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</si>
  <si>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</si>
  <si>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</si>
  <si>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</si>
  <si>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</si>
  <si>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</si>
  <si>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</si>
  <si>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</si>
  <si>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</si>
  <si>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</si>
  <si>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</si>
  <si>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</si>
  <si>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</si>
  <si>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</si>
  <si>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</si>
  <si>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</si>
  <si>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</si>
  <si>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</si>
  <si>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</si>
  <si>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</si>
  <si>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</si>
  <si>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</si>
  <si>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</si>
  <si>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</si>
  <si>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</si>
  <si>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</si>
  <si>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</si>
  <si>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</si>
  <si>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</si>
  <si>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</si>
  <si>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</si>
  <si>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</si>
  <si>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</si>
  <si>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</si>
  <si>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</si>
  <si>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</si>
  <si>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</si>
  <si>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</si>
  <si>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</si>
  <si>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</si>
  <si>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</si>
  <si>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</si>
  <si>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</si>
  <si>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</si>
  <si>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</si>
  <si>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</si>
  <si>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</si>
  <si>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</si>
  <si>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</si>
  <si>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</si>
  <si>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</si>
  <si>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</si>
  <si>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</si>
  <si>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</si>
  <si>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</si>
  <si>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</si>
  <si>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</si>
  <si>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</si>
  <si>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</si>
  <si>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</si>
  <si>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</si>
  <si>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</si>
  <si>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</si>
  <si>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</si>
  <si>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</si>
  <si>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</si>
  <si>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</si>
  <si>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</si>
  <si>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</si>
  <si>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</si>
  <si>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</si>
  <si>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</si>
  <si>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</si>
  <si>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</si>
  <si>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</si>
  <si>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</si>
  <si>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</si>
  <si>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</si>
  <si>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</si>
  <si>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</si>
  <si>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</si>
  <si>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</si>
  <si>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</si>
  <si>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</si>
  <si>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</si>
  <si>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</si>
  <si>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</si>
  <si>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</si>
  <si>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</si>
  <si>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</si>
  <si>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</si>
  <si>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</si>
  <si>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</si>
  <si>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</si>
  <si>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</si>
  <si>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</si>
  <si>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</si>
  <si>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</si>
  <si>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</si>
  <si>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</si>
  <si>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</si>
  <si>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</si>
  <si>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</si>
  <si>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</si>
  <si>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</si>
  <si>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</si>
  <si>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</si>
  <si>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</si>
  <si>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</si>
  <si>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</si>
  <si>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</si>
  <si>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</si>
  <si>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</si>
  <si>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</si>
  <si>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</si>
  <si>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</si>
  <si>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</si>
  <si>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</si>
  <si>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</si>
  <si>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</si>
  <si>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</si>
  <si>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</si>
  <si>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</si>
  <si>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</si>
  <si>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</si>
  <si>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</si>
  <si>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</si>
  <si>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</si>
  <si>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</si>
  <si>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</si>
  <si>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</si>
  <si>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</si>
  <si>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</si>
  <si>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</si>
  <si>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</si>
  <si>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</si>
  <si>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</si>
  <si>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</si>
  <si>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</si>
  <si>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</si>
  <si>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</si>
  <si>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</si>
  <si>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</si>
  <si>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</si>
  <si>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</si>
  <si>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</si>
  <si>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</si>
  <si>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</si>
  <si>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</si>
  <si>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</si>
  <si>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</si>
  <si>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</si>
  <si>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</si>
  <si>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</si>
  <si>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</si>
  <si>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</si>
  <si>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</si>
  <si>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</si>
  <si>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</si>
  <si>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</si>
  <si>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</si>
  <si>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</si>
  <si>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</si>
  <si>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</si>
  <si>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</si>
  <si>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</si>
  <si>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</si>
  <si>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</si>
  <si>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</si>
  <si>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</si>
  <si>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</si>
  <si>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</si>
  <si>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</si>
  <si>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</si>
  <si>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</si>
  <si>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</si>
  <si>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</si>
  <si>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</si>
  <si>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</si>
  <si>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</si>
  <si>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</si>
  <si>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</si>
  <si>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</si>
  <si>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</si>
  <si>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</si>
  <si>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</si>
  <si>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</si>
  <si>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</si>
  <si>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</si>
  <si>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</si>
  <si>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</si>
  <si>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</si>
  <si>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</si>
  <si>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</si>
  <si>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</si>
  <si>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</si>
  <si>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</si>
  <si>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</si>
  <si>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</si>
  <si>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</si>
  <si>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</si>
  <si>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</si>
  <si>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</si>
  <si>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</si>
  <si>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</si>
  <si>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</si>
  <si>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</si>
  <si>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</si>
  <si>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</si>
  <si>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</si>
  <si>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</si>
  <si>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</si>
  <si>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</si>
  <si>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</si>
  <si>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</si>
  <si>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</si>
  <si>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</si>
  <si>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</si>
  <si>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</si>
  <si>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</si>
  <si>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</si>
  <si>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</si>
  <si>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</si>
  <si>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</si>
  <si>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</si>
  <si>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</si>
  <si>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</si>
  <si>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</si>
  <si>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</si>
  <si>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</si>
  <si>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</si>
  <si>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</si>
  <si>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</si>
  <si>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</si>
  <si>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</si>
  <si>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</si>
  <si>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</si>
  <si>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</si>
  <si>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</si>
  <si>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</si>
  <si>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</si>
  <si>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</si>
  <si>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</si>
  <si>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</si>
  <si>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</si>
  <si>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</si>
  <si>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</si>
  <si>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</si>
  <si>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</si>
  <si>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</si>
  <si>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</si>
  <si>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</si>
  <si>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</si>
  <si>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</si>
  <si>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</si>
  <si>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</si>
  <si>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</si>
  <si>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</si>
  <si>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</si>
  <si>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</si>
  <si>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</si>
  <si>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</si>
  <si>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</si>
  <si>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</si>
  <si>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</si>
  <si>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</si>
  <si>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</si>
  <si>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</si>
  <si>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</si>
  <si>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</si>
  <si>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</si>
  <si>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</si>
  <si>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</si>
  <si>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</si>
  <si>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</si>
  <si>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</si>
  <si>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</si>
  <si>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</si>
  <si>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</si>
  <si>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</si>
  <si>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</si>
  <si>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</si>
  <si>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</si>
  <si>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</si>
  <si>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</si>
  <si>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</si>
  <si>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</si>
  <si>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</si>
  <si>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</si>
  <si>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</si>
  <si>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</si>
  <si>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</si>
  <si>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</si>
  <si>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</si>
  <si>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</si>
  <si>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</si>
  <si>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</si>
  <si>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</si>
  <si>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</si>
  <si>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</si>
  <si>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</si>
  <si>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</si>
  <si>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</si>
  <si>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</si>
  <si>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</si>
  <si>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</si>
  <si>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</si>
  <si>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</si>
  <si>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</si>
  <si>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</si>
  <si>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</si>
  <si>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</si>
  <si>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</si>
  <si>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</si>
  <si>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</si>
  <si>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</si>
  <si>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</si>
  <si>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</si>
  <si>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</si>
  <si>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</si>
  <si>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</si>
  <si>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</si>
  <si>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</si>
  <si>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</si>
  <si>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</si>
  <si>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</si>
  <si>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</si>
  <si>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</si>
  <si>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</si>
  <si>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</si>
  <si>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</si>
  <si>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</si>
  <si>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</si>
  <si>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</si>
  <si>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</si>
  <si>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</si>
  <si>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</si>
  <si>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</si>
  <si>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</si>
  <si>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</si>
  <si>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</si>
  <si>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</si>
  <si>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</si>
  <si>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</si>
  <si>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</si>
  <si>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</si>
  <si>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</si>
  <si>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</si>
  <si>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</si>
  <si>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</si>
  <si>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</si>
  <si>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</si>
  <si>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</si>
  <si>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</si>
  <si>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</si>
  <si>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</si>
  <si>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</si>
  <si>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</si>
  <si>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</si>
  <si>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</si>
  <si>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</si>
  <si>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</si>
  <si>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</si>
  <si>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</si>
  <si>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</si>
  <si>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</si>
  <si>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</si>
  <si>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</si>
  <si>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</si>
  <si>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</si>
  <si>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</si>
  <si>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</si>
  <si>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</si>
  <si>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</si>
  <si>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</si>
  <si>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</si>
  <si>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</si>
  <si>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</si>
  <si>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</si>
  <si>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</si>
  <si>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</si>
  <si>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</si>
  <si>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</si>
  <si>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</si>
  <si>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</si>
  <si>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</si>
  <si>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</si>
  <si>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</si>
  <si>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</si>
  <si>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</si>
  <si>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</si>
  <si>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</si>
  <si>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</si>
  <si>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</si>
  <si>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</si>
  <si>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</si>
  <si>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</si>
  <si>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</si>
  <si>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</si>
  <si>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</si>
  <si>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</si>
  <si>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</si>
  <si>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</si>
  <si>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</si>
  <si>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</si>
  <si>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</si>
  <si>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</si>
  <si>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</si>
  <si>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</si>
  <si>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</si>
  <si>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</si>
  <si>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</si>
  <si>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</si>
  <si>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</si>
  <si>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</si>
  <si>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</si>
  <si>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</si>
  <si>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</si>
  <si>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</si>
  <si>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</si>
  <si>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</si>
  <si>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</si>
  <si>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</si>
  <si>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</si>
  <si>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</si>
  <si>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</si>
  <si>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</si>
  <si>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</si>
  <si>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</si>
  <si>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</si>
  <si>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</si>
  <si>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</si>
  <si>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</si>
  <si>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</si>
  <si>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</si>
  <si>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</si>
  <si>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</si>
  <si>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</si>
  <si>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</si>
  <si>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</si>
  <si>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</si>
  <si>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</si>
  <si>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</si>
  <si>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</si>
  <si>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</si>
  <si>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</si>
  <si>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</si>
  <si>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</si>
  <si>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</si>
  <si>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</si>
  <si>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</si>
  <si>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</si>
  <si>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</si>
  <si>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</si>
  <si>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</si>
  <si>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</si>
  <si>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</si>
  <si>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</si>
  <si>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</si>
  <si>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</si>
  <si>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</si>
  <si>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</si>
  <si>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</si>
  <si>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</si>
  <si>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</si>
  <si>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</si>
  <si>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</si>
  <si>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</si>
  <si>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</si>
  <si>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</si>
  <si>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</si>
  <si>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</si>
  <si>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</si>
  <si>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</si>
  <si>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</si>
  <si>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</si>
  <si>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</si>
  <si>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</si>
  <si>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</si>
  <si>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</si>
  <si>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</si>
  <si>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</si>
  <si>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</si>
  <si>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</si>
  <si>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</si>
  <si>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</si>
  <si>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</si>
  <si>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</si>
  <si>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</si>
  <si>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</si>
  <si>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</si>
  <si>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</si>
  <si>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</si>
  <si>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</si>
  <si>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</si>
  <si>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</si>
  <si>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</si>
  <si>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</si>
  <si>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</si>
  <si>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</si>
  <si>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</si>
  <si>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</si>
  <si>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</si>
  <si>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</si>
  <si>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</si>
  <si>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</si>
  <si>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</si>
  <si>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</si>
  <si>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</si>
  <si>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</si>
  <si>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</si>
  <si>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</si>
  <si>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</si>
  <si>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</si>
  <si>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</si>
  <si>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</si>
  <si>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</si>
  <si>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</si>
  <si>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</si>
  <si>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</si>
  <si>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</si>
  <si>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</si>
  <si>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</si>
  <si>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</si>
  <si>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</si>
  <si>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</si>
  <si>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</si>
  <si>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</si>
  <si>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</si>
  <si>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</si>
  <si>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</si>
  <si>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</si>
  <si>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</si>
  <si>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</si>
  <si>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</si>
  <si>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</si>
  <si>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</si>
  <si>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</si>
  <si>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</si>
  <si>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</si>
  <si>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</si>
  <si>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</si>
  <si>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</si>
  <si>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</si>
  <si>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</si>
  <si>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</si>
  <si>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</si>
  <si>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</si>
  <si>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</si>
  <si>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</si>
  <si>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</si>
  <si>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</si>
  <si>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</si>
  <si>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</si>
  <si>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</si>
  <si>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</si>
  <si>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</si>
  <si>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</si>
  <si>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</si>
  <si>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</si>
  <si>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</si>
  <si>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</si>
  <si>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</si>
  <si>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</si>
  <si>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</si>
  <si>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</si>
  <si>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</si>
  <si>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</si>
  <si>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</si>
  <si>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</si>
  <si>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</si>
  <si>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</si>
  <si>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</si>
  <si>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</si>
  <si>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</si>
  <si>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</si>
  <si>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</si>
  <si>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</si>
  <si>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</si>
  <si>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</si>
  <si>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</si>
  <si>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</si>
  <si>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</si>
  <si>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</si>
  <si>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</si>
  <si>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</si>
  <si>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</si>
  <si>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</si>
  <si>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</si>
  <si>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</si>
  <si>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</si>
  <si>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</si>
  <si>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</si>
  <si>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</si>
  <si>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</si>
  <si>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</si>
  <si>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</si>
  <si>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</si>
  <si>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</si>
  <si>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</si>
  <si>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</si>
  <si>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</si>
  <si>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</si>
  <si>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</si>
  <si>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</si>
  <si>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</si>
  <si>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</si>
  <si>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</si>
  <si>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</si>
  <si>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</si>
  <si>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</si>
  <si>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</si>
  <si>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</si>
  <si>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</si>
  <si>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</si>
  <si>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</si>
  <si>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</si>
  <si>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</si>
  <si>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</si>
  <si>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</si>
  <si>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</si>
  <si>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</si>
  <si>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</si>
  <si>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</si>
  <si>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</si>
  <si>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</si>
  <si>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</si>
  <si>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</si>
  <si>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</si>
  <si>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</si>
  <si>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</si>
  <si>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</si>
  <si>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</si>
  <si>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</si>
  <si>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</si>
  <si>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</si>
  <si>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</si>
  <si>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</si>
  <si>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</si>
  <si>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</si>
  <si>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</si>
  <si>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</si>
  <si>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</si>
  <si>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</si>
  <si>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</si>
  <si>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</si>
  <si>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</si>
  <si>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</si>
  <si>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</si>
  <si>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</si>
  <si>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</si>
  <si>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</si>
  <si>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</si>
  <si>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</si>
  <si>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</si>
  <si>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</si>
  <si>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</si>
  <si>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</si>
  <si>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</si>
  <si>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</si>
  <si>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</si>
  <si>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</si>
  <si>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</si>
  <si>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</si>
  <si>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</si>
  <si>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</si>
  <si>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</si>
  <si>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</si>
  <si>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</si>
  <si>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</si>
  <si>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</si>
  <si>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</si>
  <si>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</si>
  <si>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</si>
  <si>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</si>
  <si>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</si>
  <si>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</si>
  <si>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</si>
  <si>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</si>
  <si>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</si>
  <si>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</si>
  <si>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</si>
  <si>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</si>
  <si>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</si>
  <si>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</si>
  <si>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</si>
  <si>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</si>
  <si>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</si>
  <si>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</si>
  <si>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</si>
  <si>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</si>
  <si>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</si>
  <si>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</si>
  <si>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</si>
  <si>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</si>
  <si>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</si>
  <si>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</si>
  <si>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</si>
  <si>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</si>
  <si>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</si>
  <si>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</si>
  <si>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</si>
  <si>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</si>
  <si>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</si>
  <si>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</si>
  <si>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</si>
  <si>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</si>
  <si>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</si>
  <si>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</si>
  <si>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</si>
  <si>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</si>
  <si>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</si>
  <si>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</si>
  <si>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</si>
  <si>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</si>
  <si>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</si>
  <si>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</si>
  <si>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</si>
  <si>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</si>
  <si>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</si>
  <si>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</si>
  <si>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</si>
  <si>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</si>
  <si>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</si>
  <si>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</si>
  <si>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</si>
  <si>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</si>
  <si>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</si>
  <si>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</si>
  <si>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</si>
  <si>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</si>
  <si>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</si>
  <si>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</si>
  <si>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</si>
  <si>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</si>
  <si>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</si>
  <si>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</si>
  <si>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</si>
  <si>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</si>
  <si>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</si>
  <si>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</si>
  <si>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</si>
  <si>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</si>
  <si>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</si>
  <si>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</si>
  <si>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</si>
  <si>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</si>
  <si>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</si>
  <si>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</si>
  <si>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</si>
  <si>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</si>
  <si>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</si>
  <si>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</si>
  <si>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</si>
  <si>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</si>
  <si>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</si>
  <si>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</si>
  <si>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</si>
  <si>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</si>
  <si>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</si>
  <si>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</si>
  <si>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</si>
  <si>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</si>
  <si>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</si>
  <si>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</si>
  <si>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</si>
  <si>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</si>
  <si>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</si>
  <si>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</si>
  <si>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</si>
  <si>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</si>
  <si>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</si>
  <si>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</si>
  <si>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</si>
  <si>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</si>
  <si>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</si>
  <si>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</si>
  <si>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</si>
  <si>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</si>
  <si>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</si>
  <si>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</si>
  <si>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</si>
  <si>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</si>
  <si>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</si>
  <si>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</si>
  <si>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</si>
  <si>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</si>
  <si>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</si>
  <si>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</si>
  <si>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</si>
  <si>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</si>
  <si>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</si>
  <si>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</si>
  <si>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</si>
  <si>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</si>
  <si>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</si>
  <si>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</si>
  <si>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</si>
  <si>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</si>
  <si>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</si>
  <si>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</si>
  <si>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</si>
  <si>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</si>
  <si>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</si>
  <si>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</si>
  <si>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</si>
  <si>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</si>
  <si>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</si>
  <si>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</si>
  <si>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</si>
  <si>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</si>
  <si>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</si>
  <si>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</si>
  <si>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</si>
  <si>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</si>
  <si>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</si>
  <si>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</si>
  <si>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</si>
  <si>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</si>
  <si>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</si>
  <si>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</si>
  <si>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</si>
  <si>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</si>
  <si>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</si>
  <si>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</si>
  <si>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</si>
  <si>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</si>
  <si>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</si>
  <si>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</si>
  <si>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</si>
  <si>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</si>
  <si>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</si>
  <si>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</si>
  <si>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</si>
  <si>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</si>
  <si>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</si>
  <si>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</si>
  <si>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</si>
  <si>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</si>
  <si>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</si>
  <si>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</si>
  <si>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</si>
  <si>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</si>
  <si>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</si>
  <si>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</si>
  <si>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</si>
  <si>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</si>
  <si>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</si>
  <si>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</si>
  <si>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</si>
  <si>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</si>
  <si>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</si>
  <si>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</si>
  <si>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</si>
  <si>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</si>
  <si>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</si>
  <si>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</si>
  <si>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</si>
  <si>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</si>
  <si>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</si>
  <si>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</si>
  <si>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</si>
  <si>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</si>
  <si>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</si>
  <si>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</si>
  <si>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</si>
  <si>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</si>
  <si>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</si>
  <si>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</si>
  <si>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</si>
  <si>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</si>
  <si>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</si>
  <si>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</si>
  <si>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</si>
  <si>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</si>
  <si>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</si>
  <si>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</si>
  <si>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</si>
  <si>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</si>
  <si>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</si>
  <si>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</si>
  <si>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</si>
  <si>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</si>
  <si>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</si>
  <si>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</si>
  <si>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</si>
  <si>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</si>
  <si>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</si>
  <si>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</si>
  <si>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</si>
  <si>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</si>
  <si>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</si>
  <si>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</si>
  <si>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</si>
  <si>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</si>
  <si>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</si>
  <si>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</si>
  <si>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</si>
  <si>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</si>
  <si>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</si>
  <si>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</si>
  <si>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</si>
  <si>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</si>
  <si>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</si>
  <si>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</si>
  <si>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</si>
  <si>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</si>
  <si>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</si>
  <si>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</si>
  <si>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</si>
  <si>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</si>
  <si>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</si>
  <si>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</si>
  <si>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</si>
  <si>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</si>
  <si>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</si>
  <si>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</si>
  <si>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</si>
  <si>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</si>
  <si>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</si>
  <si>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</si>
  <si>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</si>
  <si>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</si>
  <si>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</si>
  <si>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</si>
  <si>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</si>
  <si>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</si>
  <si>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</si>
  <si>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</si>
  <si>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</si>
  <si>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</si>
  <si>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</si>
  <si>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</si>
  <si>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</si>
  <si>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</si>
  <si>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</si>
  <si>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</si>
  <si>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</si>
  <si>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</si>
  <si>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</si>
  <si>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</si>
  <si>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</si>
  <si>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</si>
  <si>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</si>
  <si>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</si>
  <si>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</si>
  <si>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</si>
  <si>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</si>
  <si>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</si>
  <si>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</si>
  <si>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</si>
  <si>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</si>
  <si>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</si>
  <si>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</si>
  <si>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</si>
  <si>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</si>
  <si>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</si>
  <si>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</si>
  <si>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</si>
  <si>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</si>
  <si>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</si>
  <si>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</si>
  <si>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</si>
  <si>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</si>
  <si>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</si>
  <si>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</si>
  <si>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</si>
  <si>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</si>
  <si>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</si>
  <si>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</si>
  <si>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</si>
  <si>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</si>
  <si>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</si>
  <si>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</si>
  <si>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</si>
  <si>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</si>
  <si>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</si>
  <si>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</si>
  <si>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</si>
  <si>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</si>
  <si>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</si>
  <si>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</si>
  <si>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</si>
  <si>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</si>
  <si>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</si>
  <si>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</si>
  <si>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</si>
  <si>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</si>
  <si>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</si>
  <si>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</si>
  <si>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</si>
  <si>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</si>
  <si>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</si>
  <si>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</si>
  <si>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</si>
  <si>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</si>
  <si>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</si>
  <si>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</si>
  <si>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</si>
  <si>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</si>
  <si>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</si>
  <si>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</si>
  <si>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</si>
  <si>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</si>
  <si>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</si>
  <si>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</si>
  <si>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</si>
  <si>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</si>
  <si>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</si>
  <si>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</si>
  <si>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</si>
  <si>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</si>
  <si>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</si>
  <si>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</si>
  <si>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</si>
  <si>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</si>
  <si>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</si>
  <si>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</si>
  <si>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</si>
  <si>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</si>
  <si>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</si>
  <si>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</si>
  <si>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</si>
  <si>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</si>
  <si>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</si>
  <si>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</si>
  <si>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</si>
  <si>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</si>
  <si>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</si>
  <si>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</si>
  <si>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</si>
  <si>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</si>
  <si>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</si>
  <si>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</si>
  <si>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</si>
  <si>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</si>
  <si>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</si>
  <si>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</si>
  <si>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</si>
  <si>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</si>
  <si>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</si>
  <si>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</si>
  <si>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</si>
  <si>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</si>
  <si>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</si>
  <si>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</si>
  <si>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</si>
  <si>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</si>
  <si>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</si>
  <si>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</si>
  <si>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</si>
  <si>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</si>
  <si>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</si>
  <si>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</si>
  <si>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</si>
  <si>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</si>
  <si>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</si>
  <si>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</si>
  <si>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</si>
  <si>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</si>
  <si>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</si>
  <si>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</si>
  <si>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</si>
  <si>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</si>
  <si>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</si>
  <si>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</si>
  <si>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</si>
  <si>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</si>
  <si>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</si>
  <si>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</si>
  <si>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</si>
  <si>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</si>
  <si>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</si>
  <si>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</si>
  <si>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</si>
  <si>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</si>
  <si>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</si>
  <si>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</si>
  <si>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</si>
  <si>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</si>
  <si>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</si>
  <si>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</si>
  <si>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</si>
  <si>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</si>
  <si>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</si>
  <si>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</si>
  <si>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</si>
  <si>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</si>
  <si>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</si>
  <si>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</si>
  <si>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</si>
  <si>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</si>
  <si>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</si>
  <si>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</si>
  <si>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</si>
  <si>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</si>
  <si>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</si>
  <si>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</si>
  <si>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</si>
  <si>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</si>
  <si>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</si>
  <si>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</si>
  <si>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</si>
  <si>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</si>
  <si>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</si>
  <si>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</si>
  <si>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</si>
  <si>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</si>
  <si>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</si>
  <si>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</si>
  <si>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</si>
  <si>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</si>
  <si>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</si>
  <si>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</si>
  <si>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</si>
  <si>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</si>
  <si>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</si>
  <si>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</si>
  <si>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</si>
  <si>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</si>
  <si>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</si>
  <si>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</si>
  <si>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</si>
  <si>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</si>
  <si>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</si>
  <si>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</si>
  <si>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</si>
  <si>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</si>
  <si>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</si>
  <si>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</si>
  <si>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</si>
  <si>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</si>
  <si>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</si>
  <si>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</si>
  <si>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</si>
  <si>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</si>
  <si>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</si>
  <si>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</si>
  <si>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</si>
  <si>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</si>
  <si>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</si>
  <si>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</si>
  <si>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</si>
  <si>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</si>
  <si>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</si>
  <si>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</si>
  <si>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</si>
  <si>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</si>
  <si>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</si>
  <si>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</si>
  <si>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</si>
  <si>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</si>
  <si>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</si>
  <si>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</si>
  <si>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</si>
  <si>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</si>
  <si>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</si>
  <si>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</si>
  <si>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</si>
  <si>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</si>
  <si>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</si>
  <si>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</si>
  <si>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</si>
  <si>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</si>
  <si>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</si>
  <si>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</si>
  <si>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</si>
  <si>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</si>
  <si>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</si>
  <si>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</si>
  <si>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</si>
  <si>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</si>
  <si>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</si>
  <si>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</si>
  <si>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</si>
  <si>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</si>
  <si>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</si>
  <si>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</si>
  <si>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</si>
  <si>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</si>
  <si>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</si>
  <si>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</si>
  <si>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</si>
  <si>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</si>
  <si>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</si>
  <si>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</si>
  <si>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</si>
  <si>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</si>
  <si>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</si>
  <si>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</si>
  <si>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</si>
  <si>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</si>
  <si>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</si>
  <si>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</si>
  <si>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</si>
  <si>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</si>
  <si>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</si>
  <si>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</si>
  <si>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</si>
  <si>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</si>
  <si>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</si>
  <si>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</si>
  <si>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</si>
  <si>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</si>
  <si>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</si>
  <si>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</si>
  <si>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</si>
  <si>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</si>
  <si>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</si>
  <si>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</si>
  <si>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</si>
  <si>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</si>
  <si>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</si>
  <si>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</si>
  <si>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</si>
  <si>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</si>
  <si>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</si>
  <si>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</si>
  <si>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</si>
  <si>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</si>
  <si>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</si>
  <si>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</si>
  <si>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</si>
  <si>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</si>
  <si>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</si>
  <si>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</si>
  <si>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</si>
  <si>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</si>
  <si>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</si>
  <si>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</si>
  <si>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</si>
  <si>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</si>
  <si>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</si>
  <si>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</si>
  <si>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</si>
  <si>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</si>
  <si>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</si>
  <si>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</si>
  <si>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</si>
  <si>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</si>
  <si>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</si>
  <si>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</si>
  <si>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</si>
  <si>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</si>
  <si>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</si>
  <si>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</si>
  <si>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</si>
  <si>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</si>
  <si>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</si>
  <si>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</si>
  <si>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</si>
  <si>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</si>
  <si>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</si>
  <si>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</si>
  <si>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</si>
  <si>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</si>
  <si>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</si>
  <si>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</si>
  <si>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</si>
  <si>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</si>
  <si>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</si>
  <si>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</si>
  <si>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</si>
  <si>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</si>
  <si>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</si>
  <si>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</si>
  <si>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</si>
  <si>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</si>
  <si>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</si>
  <si>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</si>
  <si>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</si>
  <si>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</si>
  <si>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</si>
  <si>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</si>
  <si>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</si>
  <si>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</si>
  <si>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</si>
  <si>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</si>
  <si>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</si>
  <si>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</si>
  <si>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</si>
  <si>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</si>
  <si>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</si>
  <si>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</si>
  <si>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</si>
  <si>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</si>
  <si>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</si>
  <si>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</si>
  <si>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</si>
  <si>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</si>
  <si>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</si>
  <si>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</si>
  <si>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</si>
  <si>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</si>
  <si>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</si>
  <si>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</si>
  <si>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</si>
  <si>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</si>
  <si>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</si>
  <si>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</si>
  <si>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</si>
  <si>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</si>
  <si>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</si>
  <si>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</si>
  <si>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</si>
  <si>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</si>
  <si>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</si>
  <si>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</si>
  <si>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</si>
  <si>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</si>
  <si>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</si>
  <si>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</si>
  <si>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</si>
  <si>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</si>
  <si>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</si>
  <si>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</si>
  <si>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</si>
  <si>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</si>
  <si>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</si>
  <si>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</si>
  <si>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</si>
  <si>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</si>
  <si>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</si>
  <si>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</si>
  <si>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</si>
  <si>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</si>
  <si>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</si>
  <si>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</si>
  <si>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</si>
  <si>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</si>
  <si>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</si>
  <si>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</si>
  <si>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</si>
  <si>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</si>
  <si>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</si>
  <si>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</si>
  <si>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</si>
  <si>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</si>
  <si>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</si>
  <si>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</si>
  <si>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</si>
  <si>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</si>
  <si>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</si>
  <si>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</si>
  <si>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</si>
  <si>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</si>
  <si>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</si>
  <si>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</si>
  <si>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</si>
  <si>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</si>
  <si>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</si>
  <si>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</si>
  <si>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</si>
  <si>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</si>
  <si>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</si>
  <si>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</si>
  <si>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</si>
  <si>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</si>
  <si>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</si>
  <si>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</si>
  <si>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</si>
  <si>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</si>
  <si>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</si>
  <si>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</si>
  <si>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</si>
  <si>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</si>
  <si>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</si>
  <si>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</si>
  <si>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</si>
  <si>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</si>
  <si>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</si>
  <si>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</si>
  <si>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</si>
  <si>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</si>
  <si>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</si>
  <si>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</si>
  <si>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</si>
  <si>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</si>
  <si>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</si>
  <si>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</si>
  <si>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</si>
  <si>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</si>
  <si>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</si>
  <si>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</si>
  <si>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</si>
  <si>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</si>
  <si>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</si>
  <si>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</si>
  <si>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</si>
  <si>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</si>
  <si>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</si>
  <si>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</si>
  <si>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</si>
  <si>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</si>
  <si>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</si>
  <si>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</si>
  <si>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</si>
  <si>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</si>
  <si>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</si>
  <si>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</si>
  <si>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</si>
  <si>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</si>
  <si>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</si>
  <si>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</si>
  <si>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</si>
  <si>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</si>
  <si>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</si>
  <si>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</si>
  <si>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</si>
  <si>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</si>
  <si>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</si>
  <si>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</si>
  <si>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</si>
  <si>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</si>
  <si>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</si>
  <si>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</si>
  <si>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</si>
  <si>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</si>
  <si>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</si>
  <si>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</si>
  <si>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</si>
  <si>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</si>
  <si>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</si>
  <si>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</si>
  <si>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</si>
  <si>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</si>
  <si>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</si>
  <si>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</si>
  <si>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</si>
  <si>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</si>
  <si>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</si>
  <si>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</si>
  <si>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</si>
  <si>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</si>
  <si>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</si>
  <si>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</si>
  <si>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</si>
  <si>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</si>
  <si>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</si>
  <si>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</si>
  <si>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</si>
  <si>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</si>
  <si>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</si>
  <si>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</si>
  <si>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</si>
  <si>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</si>
  <si>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</si>
  <si>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</si>
  <si>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</si>
  <si>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</si>
  <si>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</si>
  <si>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</si>
  <si>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</si>
  <si>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</si>
  <si>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</si>
  <si>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</si>
  <si>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</si>
  <si>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</si>
  <si>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</si>
  <si>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</si>
  <si>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</si>
  <si>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</si>
  <si>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</si>
  <si>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</si>
  <si>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</si>
  <si>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</si>
  <si>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</si>
  <si>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</si>
  <si>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</si>
  <si>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</si>
  <si>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</si>
  <si>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</si>
  <si>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</si>
  <si>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</si>
  <si>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</si>
  <si>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</si>
  <si>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</si>
  <si>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</si>
  <si>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</si>
  <si>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</si>
  <si>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</si>
  <si>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</si>
  <si>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</si>
  <si>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</si>
  <si>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</si>
  <si>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</si>
  <si>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</si>
  <si>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</si>
  <si>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</si>
  <si>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</si>
  <si>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</si>
  <si>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</si>
  <si>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</si>
  <si>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</si>
  <si>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</si>
  <si>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</si>
  <si>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</si>
  <si>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</si>
  <si>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</si>
  <si>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</si>
  <si>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</si>
  <si>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</si>
  <si>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</si>
  <si>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</si>
  <si>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</si>
  <si>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</si>
  <si>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</si>
  <si>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</si>
  <si>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</si>
  <si>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</si>
  <si>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</si>
  <si>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</si>
  <si>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</si>
  <si>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</si>
  <si>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</si>
  <si>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</si>
  <si>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</si>
  <si>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</si>
  <si>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</si>
  <si>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</si>
  <si>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</si>
  <si>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</si>
  <si>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</si>
  <si>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</si>
  <si>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</si>
  <si>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</si>
  <si>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</si>
  <si>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</si>
  <si>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</si>
  <si>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</si>
  <si>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</si>
  <si>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</si>
  <si>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</si>
  <si>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</si>
  <si>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</si>
  <si>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</si>
  <si>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</si>
  <si>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</si>
  <si>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</si>
  <si>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</si>
  <si>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</si>
  <si>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</si>
  <si>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</si>
  <si>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</si>
  <si>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</si>
  <si>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</si>
  <si>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</si>
  <si>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</si>
  <si>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</si>
  <si>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</si>
  <si>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</si>
  <si>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</si>
  <si>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</si>
  <si>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</si>
  <si>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</si>
  <si>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</si>
  <si>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</si>
  <si>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</si>
  <si>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</si>
  <si>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</si>
  <si>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</si>
  <si>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</si>
  <si>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</si>
  <si>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</si>
  <si>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</si>
  <si>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</si>
  <si>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</si>
  <si>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</si>
  <si>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</si>
  <si>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</si>
  <si>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</si>
  <si>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</si>
  <si>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</si>
  <si>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</si>
  <si>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</si>
  <si>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</si>
  <si>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</si>
  <si>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</si>
  <si>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</si>
  <si>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</si>
  <si>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</si>
  <si>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</si>
  <si>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</si>
  <si>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</si>
  <si>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</si>
  <si>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</si>
  <si>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</si>
  <si>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</si>
  <si>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</si>
  <si>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</si>
  <si>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</si>
  <si>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</si>
  <si>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</si>
  <si>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</si>
  <si>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</si>
  <si>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</si>
  <si>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</si>
  <si>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</si>
  <si>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</si>
  <si>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</si>
  <si>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</si>
  <si>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</si>
  <si>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</si>
  <si>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</si>
  <si>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</si>
  <si>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</si>
  <si>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</si>
  <si>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</si>
  <si>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</si>
  <si>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</si>
  <si>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</si>
  <si>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</si>
  <si>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</si>
  <si>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</si>
  <si>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</si>
  <si>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</si>
  <si>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</si>
  <si>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</si>
  <si>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</si>
  <si>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</si>
  <si>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</si>
  <si>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</si>
  <si>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</si>
  <si>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</si>
  <si>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</si>
  <si>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</si>
  <si>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</si>
  <si>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</si>
  <si>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</si>
  <si>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</si>
  <si>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</si>
  <si>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</si>
  <si>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</si>
  <si>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</si>
  <si>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</si>
  <si>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</si>
  <si>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</si>
  <si>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</si>
  <si>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</si>
  <si>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</si>
  <si>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</si>
  <si>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</si>
  <si>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</si>
  <si>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</si>
  <si>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</si>
  <si>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</si>
  <si>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</si>
  <si>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</si>
  <si>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</si>
  <si>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</si>
  <si>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</si>
  <si>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</si>
  <si>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</si>
  <si>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</si>
  <si>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</si>
  <si>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</si>
  <si>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</si>
  <si>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</si>
  <si>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</si>
  <si>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</si>
  <si>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</si>
  <si>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</si>
  <si>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</si>
  <si>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</si>
  <si>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</si>
  <si>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</si>
  <si>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</si>
  <si>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</si>
  <si>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</si>
  <si>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</si>
  <si>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</si>
  <si>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</si>
  <si>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</si>
  <si>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</si>
  <si>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</si>
  <si>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</si>
  <si>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</si>
  <si>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</si>
  <si>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</si>
  <si>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</si>
  <si>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</si>
  <si>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</si>
  <si>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</si>
  <si>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</si>
  <si>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</si>
  <si>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</si>
  <si>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</si>
  <si>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</si>
  <si>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</si>
  <si>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</si>
  <si>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</si>
  <si>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</si>
  <si>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</si>
  <si>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</si>
  <si>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</si>
  <si>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</si>
  <si>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</si>
  <si>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</si>
  <si>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</si>
  <si>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</si>
  <si>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</si>
  <si>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</si>
  <si>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</si>
  <si>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</si>
  <si>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</si>
  <si>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</si>
  <si>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</si>
  <si>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</si>
  <si>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</si>
  <si>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</si>
  <si>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</si>
  <si>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</si>
  <si>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</si>
  <si>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</si>
  <si>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</si>
  <si>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</si>
  <si>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</si>
  <si>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</si>
  <si>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</si>
  <si>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</si>
  <si>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</si>
  <si>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</si>
  <si>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</si>
  <si>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</si>
  <si>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</si>
  <si>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</si>
  <si>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</si>
  <si>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</si>
  <si>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</si>
  <si>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</si>
  <si>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</si>
  <si>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</si>
  <si>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</si>
  <si>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</si>
  <si>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</si>
  <si>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</si>
  <si>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</si>
  <si>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</si>
  <si>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</si>
  <si>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</si>
  <si>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</si>
  <si>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</si>
  <si>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</si>
  <si>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</si>
  <si>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</si>
  <si>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</si>
  <si>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</si>
  <si>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</si>
  <si>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</si>
  <si>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</si>
  <si>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</si>
  <si>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</si>
  <si>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</si>
  <si>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</si>
  <si>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</si>
  <si>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</si>
  <si>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</si>
  <si>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</si>
  <si>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</si>
  <si>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</si>
  <si>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</si>
  <si>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</si>
  <si>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</si>
  <si>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</si>
  <si>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</si>
  <si>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</si>
  <si>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</si>
  <si>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</si>
  <si>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</si>
  <si>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</si>
  <si>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</si>
  <si>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</si>
  <si>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</si>
  <si>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</si>
  <si>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</si>
  <si>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</si>
  <si>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</si>
  <si>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</si>
  <si>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</si>
  <si>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</si>
  <si>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</si>
  <si>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</si>
  <si>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</si>
  <si>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</si>
  <si>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</si>
  <si>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</si>
  <si>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</si>
  <si>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</si>
  <si>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</si>
  <si>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</si>
  <si>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</si>
  <si>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</si>
  <si>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</si>
  <si>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</si>
  <si>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</si>
  <si>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</si>
  <si>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</si>
  <si>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</si>
  <si>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</si>
  <si>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</si>
  <si>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</si>
  <si>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</si>
  <si>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</si>
  <si>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</si>
  <si>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</si>
  <si>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</si>
  <si>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</si>
  <si>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</si>
  <si>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</si>
  <si>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</si>
  <si>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</si>
  <si>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</si>
  <si>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</si>
  <si>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</si>
  <si>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</si>
  <si>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</si>
  <si>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</si>
  <si>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</si>
  <si>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</si>
  <si>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</si>
  <si>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</si>
  <si>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</si>
  <si>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</si>
  <si>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</si>
  <si>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</si>
  <si>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</si>
  <si>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</si>
  <si>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</si>
  <si>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</si>
  <si>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</si>
  <si>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</si>
  <si>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</si>
  <si>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</si>
  <si>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</si>
  <si>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</si>
  <si>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</si>
  <si>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</si>
  <si>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</si>
  <si>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</si>
  <si>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</si>
  <si>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</si>
  <si>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</si>
  <si>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</si>
  <si>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</si>
  <si>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</si>
  <si>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</si>
  <si>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</si>
  <si>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</si>
  <si>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</si>
  <si>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</si>
  <si>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</si>
  <si>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</si>
  <si>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</si>
  <si>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</si>
  <si>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</si>
  <si>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</si>
  <si>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</si>
  <si>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</si>
  <si>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</si>
  <si>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</si>
  <si>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</si>
  <si>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</si>
  <si>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</si>
  <si>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</si>
  <si>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</si>
  <si>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</si>
  <si>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</si>
  <si>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</si>
  <si>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</si>
  <si>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</si>
  <si>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</si>
  <si>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</si>
  <si>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</si>
  <si>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</si>
  <si>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</si>
  <si>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</si>
  <si>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</si>
  <si>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</si>
  <si>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</si>
  <si>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</si>
  <si>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</si>
  <si>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</si>
  <si>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</si>
  <si>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</si>
  <si>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</si>
  <si>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</si>
  <si>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</si>
  <si>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</si>
  <si>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</si>
  <si>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</si>
  <si>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</si>
  <si>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</si>
  <si>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</si>
  <si>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</si>
  <si>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</si>
  <si>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</si>
  <si>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</si>
  <si>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</si>
  <si>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</si>
  <si>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</si>
  <si>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</si>
  <si>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</si>
  <si>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</si>
  <si>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</si>
  <si>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</si>
  <si>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</si>
  <si>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</si>
  <si>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</si>
  <si>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</si>
  <si>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</si>
  <si>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</si>
  <si>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</si>
  <si>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</si>
  <si>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</si>
  <si>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</si>
  <si>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</si>
  <si>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</si>
  <si>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</si>
  <si>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</si>
  <si>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</si>
  <si>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</si>
  <si>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</si>
  <si>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</si>
  <si>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</si>
  <si>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</si>
  <si>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</si>
  <si>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</si>
  <si>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</si>
  <si>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</si>
  <si>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</si>
  <si>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</si>
  <si>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</si>
  <si>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</si>
  <si>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</si>
  <si>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</si>
  <si>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</si>
  <si>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</si>
  <si>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</si>
  <si>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</si>
  <si>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</si>
  <si>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</si>
  <si>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</si>
  <si>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</si>
  <si>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</si>
  <si>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</si>
  <si>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</si>
  <si>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</si>
  <si>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</si>
  <si>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</si>
  <si>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</si>
  <si>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</si>
  <si>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</si>
  <si>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</si>
  <si>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</si>
  <si>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</si>
  <si>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</si>
  <si>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</si>
  <si>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</si>
  <si>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</si>
  <si>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</si>
  <si>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</si>
  <si>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</si>
  <si>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</si>
  <si>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</si>
  <si>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</si>
  <si>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</si>
  <si>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</si>
  <si>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</si>
  <si>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</si>
  <si>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</si>
  <si>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</si>
  <si>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</si>
  <si>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</si>
  <si>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</si>
  <si>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</si>
  <si>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</si>
  <si>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</si>
  <si>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</si>
  <si>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</si>
  <si>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</si>
  <si>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</si>
  <si>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</si>
  <si>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</si>
  <si>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</si>
  <si>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</si>
  <si>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</si>
  <si>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</si>
  <si>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</si>
  <si>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</si>
  <si>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</si>
  <si>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</si>
  <si>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</si>
  <si>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</si>
  <si>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</si>
  <si>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</si>
  <si>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</si>
  <si>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</si>
  <si>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</si>
  <si>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</si>
  <si>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</si>
  <si>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</si>
  <si>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</si>
  <si>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</si>
  <si>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</si>
  <si>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</si>
  <si>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</si>
  <si>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</si>
  <si>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</si>
  <si>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</si>
  <si>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</si>
  <si>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</si>
  <si>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</si>
  <si>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</si>
  <si>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</si>
  <si>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</si>
  <si>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</si>
  <si>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</si>
  <si>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</si>
  <si>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</si>
  <si>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</si>
  <si>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</si>
  <si>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</si>
  <si>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</si>
  <si>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</si>
  <si>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</si>
  <si>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</si>
  <si>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</si>
  <si>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</si>
  <si>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</si>
  <si>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</si>
  <si>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</si>
  <si>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</si>
  <si>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</si>
  <si>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</si>
  <si>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</si>
  <si>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</si>
  <si>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</si>
  <si>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</si>
  <si>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</si>
  <si>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</si>
  <si>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</si>
  <si>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</si>
  <si>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</si>
  <si>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</si>
  <si>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</si>
  <si>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</si>
  <si>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</si>
  <si>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</si>
  <si>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</si>
  <si>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</si>
  <si>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</si>
  <si>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</si>
  <si>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</si>
  <si>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</si>
  <si>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</si>
  <si>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</si>
  <si>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</si>
  <si>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</si>
  <si>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</si>
  <si>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</si>
  <si>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</si>
  <si>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</si>
  <si>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</si>
  <si>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</si>
  <si>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</si>
  <si>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</si>
  <si>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</si>
  <si>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</si>
  <si>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</si>
  <si>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</si>
  <si>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</si>
  <si>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</si>
  <si>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</si>
  <si>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</si>
  <si>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</si>
  <si>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</si>
  <si>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</si>
  <si>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</si>
  <si>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</si>
  <si>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</si>
  <si>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</si>
  <si>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</si>
  <si>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</si>
  <si>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</si>
  <si>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</si>
  <si>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</si>
  <si>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</si>
  <si>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</si>
  <si>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</si>
  <si>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</si>
  <si>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</si>
  <si>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</si>
  <si>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</si>
  <si>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</si>
  <si>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</si>
  <si>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</si>
  <si>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</si>
  <si>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</si>
  <si>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</si>
  <si>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</si>
  <si>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</si>
  <si>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</si>
  <si>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</si>
  <si>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</si>
  <si>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</si>
  <si>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</si>
  <si>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</si>
  <si>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</si>
  <si>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</si>
  <si>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</si>
  <si>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</si>
  <si>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</si>
  <si>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</si>
  <si>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</si>
  <si>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</si>
  <si>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</si>
  <si>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</si>
  <si>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</si>
  <si>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</si>
  <si>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</si>
  <si>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</si>
  <si>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</si>
  <si>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</si>
  <si>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</si>
  <si>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</si>
  <si>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</si>
  <si>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</si>
  <si>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</si>
  <si>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</si>
  <si>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</si>
  <si>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</si>
  <si>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</si>
  <si>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</si>
  <si>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</si>
  <si>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</si>
  <si>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</si>
  <si>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</si>
  <si>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</si>
  <si>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</si>
  <si>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</si>
  <si>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</si>
  <si>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</si>
  <si>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</si>
  <si>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</si>
  <si>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</si>
  <si>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</si>
  <si>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</si>
  <si>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</si>
  <si>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</si>
  <si>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</si>
  <si>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</si>
  <si>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</si>
  <si>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</si>
  <si>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</si>
  <si>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</si>
  <si>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</si>
  <si>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</si>
  <si>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</si>
  <si>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</si>
  <si>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</si>
  <si>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</si>
  <si>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</si>
  <si>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</si>
  <si>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</si>
  <si>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</si>
  <si>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</si>
  <si>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</si>
  <si>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</si>
  <si>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</si>
  <si>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</si>
  <si>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</si>
  <si>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</si>
  <si>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</si>
  <si>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</si>
  <si>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</si>
  <si>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</si>
  <si>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</si>
  <si>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</si>
  <si>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</si>
  <si>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</si>
  <si>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</si>
  <si>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</si>
  <si>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</si>
  <si>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</si>
  <si>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</si>
  <si>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</si>
  <si>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</si>
  <si>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</si>
  <si>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</si>
  <si>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</si>
  <si>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</si>
  <si>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</si>
  <si>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</si>
  <si>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</si>
  <si>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</si>
  <si>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</si>
  <si>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</si>
  <si>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</si>
  <si>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</si>
  <si>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</si>
  <si>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</si>
  <si>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</si>
  <si>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</si>
  <si>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</si>
  <si>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</si>
  <si>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</si>
  <si>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</si>
  <si>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</si>
  <si>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</si>
  <si>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</si>
  <si>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</si>
  <si>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</si>
  <si>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</si>
  <si>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</si>
  <si>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</si>
  <si>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</si>
  <si>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</si>
  <si>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</si>
  <si>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</si>
  <si>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</si>
  <si>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</si>
  <si>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</si>
  <si>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</si>
  <si>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</si>
  <si>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</si>
  <si>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</si>
  <si>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</si>
  <si>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</si>
  <si>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</si>
  <si>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</si>
  <si>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</si>
  <si>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</si>
  <si>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</si>
  <si>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</si>
  <si>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</si>
  <si>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</si>
  <si>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</si>
  <si>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</si>
  <si>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</si>
  <si>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</si>
  <si>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</si>
  <si>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</si>
  <si>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</si>
  <si>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</si>
  <si>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</si>
  <si>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</si>
  <si>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</si>
  <si>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</si>
  <si>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</si>
  <si>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</si>
  <si>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</si>
  <si>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</si>
  <si>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</si>
  <si>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</si>
  <si>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</si>
  <si>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</si>
  <si>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</si>
  <si>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</si>
  <si>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</si>
  <si>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</si>
  <si>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</si>
  <si>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</si>
  <si>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</si>
  <si>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</si>
  <si>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</si>
  <si>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</si>
  <si>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</si>
  <si>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</si>
  <si>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</si>
  <si>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</si>
  <si>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</si>
  <si>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</si>
  <si>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</si>
  <si>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</si>
  <si>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</si>
  <si>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</si>
  <si>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</si>
  <si>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</si>
  <si>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</si>
  <si>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</si>
  <si>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</si>
  <si>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</si>
  <si>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</si>
  <si>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</si>
  <si>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</si>
  <si>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</si>
  <si>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</si>
  <si>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</si>
  <si>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</si>
  <si>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</si>
  <si>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</si>
  <si>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</si>
  <si>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</si>
  <si>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</si>
  <si>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</si>
  <si>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</si>
  <si>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</si>
  <si>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</si>
  <si>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</si>
  <si>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</si>
  <si>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</si>
  <si>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</si>
  <si>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</si>
  <si>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</si>
  <si>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</si>
  <si>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</si>
  <si>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</si>
  <si>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</si>
  <si>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</si>
  <si>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</si>
  <si>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</si>
  <si>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</si>
  <si>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</si>
  <si>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</si>
  <si>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</si>
  <si>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</si>
  <si>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</si>
  <si>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</si>
  <si>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</si>
  <si>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</si>
  <si>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</si>
  <si>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</si>
  <si>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</si>
  <si>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</si>
  <si>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</si>
  <si>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</si>
  <si>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</si>
  <si>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</si>
  <si>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</si>
  <si>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</si>
  <si>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</si>
  <si>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</si>
  <si>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</si>
  <si>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</si>
  <si>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</si>
  <si>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</si>
  <si>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</si>
  <si>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</si>
  <si>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</si>
  <si>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</si>
  <si>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</si>
  <si>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</si>
  <si>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</si>
  <si>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</si>
  <si>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</si>
  <si>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</si>
  <si>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</si>
  <si>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</si>
  <si>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</si>
  <si>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</si>
  <si>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</si>
  <si>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</si>
  <si>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</si>
  <si>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</si>
  <si>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</si>
  <si>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</si>
  <si>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</si>
  <si>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</si>
  <si>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</si>
  <si>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</si>
  <si>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</si>
  <si>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</si>
  <si>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</si>
  <si>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</si>
  <si>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</si>
  <si>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</si>
  <si>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</si>
  <si>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</si>
  <si>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</si>
  <si>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</si>
  <si>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</si>
  <si>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</si>
  <si>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</si>
  <si>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</si>
  <si>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</si>
  <si>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</si>
  <si>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</si>
  <si>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</si>
  <si>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</si>
  <si>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</si>
  <si>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</si>
  <si>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</si>
  <si>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</si>
  <si>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</si>
  <si>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</si>
  <si>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</si>
  <si>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</si>
  <si>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</si>
  <si>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</si>
  <si>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</si>
  <si>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</si>
  <si>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</si>
  <si>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</si>
  <si>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</si>
  <si>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</si>
  <si>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</si>
  <si>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</si>
  <si>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</si>
  <si>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</si>
  <si>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</si>
  <si>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</si>
  <si>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</si>
  <si>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</si>
  <si>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</si>
  <si>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</si>
  <si>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</si>
  <si>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</si>
  <si>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</si>
  <si>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</si>
  <si>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</si>
  <si>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</si>
  <si>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</si>
  <si>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</si>
  <si>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</si>
  <si>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</si>
  <si>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</si>
  <si>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</si>
  <si>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</si>
  <si>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</si>
  <si>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</si>
  <si>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</si>
  <si>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</si>
  <si>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</si>
  <si>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</si>
  <si>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</si>
  <si>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</si>
  <si>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</si>
  <si>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</si>
  <si>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</si>
  <si>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</si>
  <si>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</si>
  <si>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</si>
  <si>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</si>
  <si>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</si>
  <si>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</si>
  <si>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</si>
  <si>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</si>
  <si>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</si>
  <si>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</si>
  <si>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</si>
  <si>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</si>
  <si>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</si>
  <si>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</si>
  <si>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</si>
  <si>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</si>
  <si>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</si>
  <si>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</si>
  <si>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</si>
  <si>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</si>
  <si>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</si>
  <si>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</si>
  <si>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</si>
  <si>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</si>
  <si>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</si>
  <si>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</si>
  <si>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</si>
  <si>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</si>
  <si>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</si>
  <si>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</si>
  <si>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</si>
  <si>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</si>
  <si>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</si>
  <si>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</si>
  <si>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</si>
  <si>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</si>
  <si>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</si>
  <si>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</si>
  <si>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</si>
  <si>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</si>
  <si>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</si>
  <si>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</si>
  <si>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</si>
  <si>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</si>
  <si>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</si>
  <si>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</si>
  <si>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</si>
  <si>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</si>
  <si>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</si>
  <si>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</si>
  <si>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</si>
  <si>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</si>
  <si>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</si>
  <si>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</si>
  <si>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</si>
  <si>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</si>
  <si>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</si>
  <si>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</si>
  <si>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</si>
  <si>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</si>
  <si>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</si>
  <si>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</si>
  <si>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</si>
  <si>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</si>
  <si>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</si>
  <si>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</si>
  <si>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</si>
  <si>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</si>
  <si>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</si>
  <si>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</si>
  <si>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</si>
  <si>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</si>
  <si>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</si>
  <si>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</si>
  <si>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</si>
  <si>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</si>
  <si>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</si>
  <si>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</si>
  <si>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</si>
  <si>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</si>
  <si>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</si>
  <si>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</si>
  <si>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</si>
  <si>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</si>
  <si>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</si>
  <si>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</si>
  <si>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</si>
  <si>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</si>
  <si>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</si>
  <si>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</si>
  <si>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</si>
  <si>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</si>
  <si>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</si>
  <si>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</si>
  <si>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</si>
  <si>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</si>
  <si>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</si>
  <si>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</si>
  <si>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</si>
  <si>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</si>
  <si>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</si>
  <si>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</si>
  <si>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</si>
  <si>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</si>
  <si>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</si>
  <si>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</si>
  <si>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</si>
  <si>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</si>
  <si>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</si>
  <si>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</si>
  <si>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</si>
  <si>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</si>
  <si>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</si>
  <si>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</si>
  <si>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</si>
  <si>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</si>
  <si>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</si>
  <si>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</si>
  <si>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</si>
  <si>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</si>
  <si>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</si>
  <si>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</si>
  <si>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</si>
  <si>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</si>
  <si>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</si>
  <si>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</si>
  <si>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</si>
  <si>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</si>
  <si>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</si>
  <si>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</si>
  <si>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</si>
  <si>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</si>
  <si>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</si>
  <si>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</si>
  <si>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</si>
  <si>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</si>
  <si>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</si>
  <si>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</si>
  <si>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</si>
  <si>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</si>
  <si>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</si>
  <si>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</si>
  <si>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</si>
  <si>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</si>
  <si>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</si>
  <si>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</si>
  <si>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</si>
  <si>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</si>
  <si>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</si>
  <si>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</si>
  <si>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</si>
  <si>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</si>
  <si>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</si>
  <si>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</si>
  <si>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</si>
  <si>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</si>
  <si>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</si>
  <si>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</si>
  <si>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</si>
  <si>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</si>
  <si>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</si>
  <si>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</si>
  <si>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</si>
  <si>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</si>
  <si>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</si>
  <si>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</si>
  <si>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</si>
  <si>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</si>
  <si>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</si>
  <si>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</si>
  <si>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</si>
  <si>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</si>
  <si>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</si>
  <si>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</si>
  <si>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</si>
  <si>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</si>
  <si>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</si>
  <si>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</si>
  <si>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</si>
  <si>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</si>
  <si>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</si>
  <si>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</si>
  <si>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</si>
  <si>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</si>
  <si>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</si>
  <si>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</si>
  <si>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</si>
  <si>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</si>
  <si>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</si>
  <si>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</si>
  <si>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</si>
  <si>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</si>
  <si>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</si>
  <si>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</si>
  <si>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</si>
  <si>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</si>
  <si>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</si>
  <si>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</si>
  <si>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</si>
  <si>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</si>
  <si>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</si>
  <si>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</si>
  <si>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</si>
  <si>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</si>
  <si>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</si>
  <si>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</si>
  <si>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</si>
  <si>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</si>
  <si>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</si>
  <si>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</si>
  <si>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</si>
  <si>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</si>
  <si>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</si>
  <si>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</si>
  <si>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</si>
  <si>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</si>
  <si>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</si>
  <si>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</si>
  <si>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</si>
  <si>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</si>
  <si>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</si>
  <si>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</si>
  <si>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</si>
  <si>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</si>
  <si>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</si>
  <si>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</si>
  <si>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</si>
  <si>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</si>
  <si>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</si>
  <si>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</si>
  <si>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</si>
  <si>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</si>
  <si>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</si>
  <si>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</si>
  <si>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</si>
  <si>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</si>
  <si>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</si>
  <si>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</si>
  <si>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</si>
  <si>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</si>
  <si>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</si>
  <si>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</si>
  <si>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</si>
  <si>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</si>
  <si>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</si>
  <si>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</si>
  <si>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</si>
  <si>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</si>
  <si>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</si>
  <si>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</si>
  <si>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</si>
  <si>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</si>
  <si>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</si>
  <si>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</si>
  <si>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</si>
  <si>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</si>
  <si>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</si>
  <si>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</si>
  <si>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</si>
  <si>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</si>
  <si>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</si>
  <si>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</si>
  <si>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</si>
  <si>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</si>
  <si>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</si>
  <si>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</si>
  <si>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</si>
  <si>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</si>
  <si>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</si>
  <si>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</si>
  <si>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</si>
  <si>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</si>
  <si>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</si>
  <si>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</si>
  <si>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</si>
  <si>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</si>
  <si>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</si>
  <si>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</si>
  <si>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</si>
  <si>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</si>
  <si>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</si>
  <si>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</si>
  <si>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</si>
  <si>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</si>
  <si>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</si>
  <si>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</si>
  <si>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</si>
  <si>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</si>
  <si>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</si>
  <si>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</si>
  <si>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</si>
  <si>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</si>
  <si>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</si>
  <si>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</si>
  <si>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</si>
  <si>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</si>
  <si>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</si>
  <si>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</si>
  <si>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</si>
  <si>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</si>
  <si>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</si>
  <si>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</si>
  <si>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</si>
  <si>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</si>
  <si>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</si>
  <si>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</si>
  <si>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</si>
  <si>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</si>
  <si>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</si>
  <si>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</si>
  <si>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</si>
  <si>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</si>
  <si>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</si>
  <si>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</si>
  <si>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</si>
  <si>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</si>
  <si>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</si>
  <si>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</si>
  <si>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</si>
  <si>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</si>
  <si>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</si>
  <si>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</si>
  <si>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</si>
  <si>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</si>
  <si>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</si>
  <si>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</si>
  <si>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</si>
  <si>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</si>
  <si>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</si>
  <si>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</si>
  <si>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</si>
  <si>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</si>
  <si>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</si>
  <si>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</si>
  <si>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</si>
  <si>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</si>
  <si>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</si>
  <si>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</si>
  <si>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</si>
  <si>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</si>
  <si>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</si>
  <si>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</si>
  <si>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</si>
  <si>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</si>
  <si>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</si>
  <si>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</si>
  <si>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</si>
  <si>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</si>
  <si>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</si>
  <si>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</si>
  <si>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</si>
  <si>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</si>
  <si>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</si>
  <si>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</si>
  <si>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</si>
  <si>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</si>
  <si>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</si>
  <si>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</si>
  <si>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</si>
  <si>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</si>
  <si>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</si>
  <si>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</si>
  <si>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</si>
  <si>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</si>
  <si>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</si>
  <si>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</si>
  <si>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</si>
  <si>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</si>
  <si>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</si>
  <si>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</si>
  <si>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</si>
  <si>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</si>
  <si>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</si>
  <si>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</si>
  <si>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</si>
  <si>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</si>
  <si>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</si>
  <si>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</si>
  <si>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</si>
  <si>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</si>
  <si>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</si>
  <si>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</si>
  <si>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</si>
  <si>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</si>
  <si>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</si>
  <si>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</si>
  <si>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</si>
  <si>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</si>
  <si>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</si>
  <si>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</si>
  <si>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</si>
  <si>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</si>
  <si>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</si>
  <si>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</si>
  <si>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</si>
  <si>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</si>
  <si>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</si>
  <si>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</si>
  <si>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</si>
  <si>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</si>
  <si>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</si>
  <si>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</si>
  <si>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</si>
  <si>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</si>
  <si>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</si>
  <si>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</si>
  <si>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</si>
  <si>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</si>
  <si>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</si>
  <si>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</si>
  <si>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</si>
  <si>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</si>
  <si>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</si>
  <si>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</si>
  <si>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</si>
  <si>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</si>
  <si>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</si>
  <si>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</si>
  <si>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</si>
  <si>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</si>
  <si>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</si>
  <si>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</si>
  <si>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</si>
  <si>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</si>
  <si>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</si>
  <si>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</si>
  <si>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</si>
  <si>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</si>
  <si>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</si>
  <si>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</si>
  <si>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</si>
  <si>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</si>
  <si>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</si>
  <si>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</si>
  <si>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</si>
  <si>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</si>
  <si>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</si>
  <si>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</si>
  <si>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</si>
  <si>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</si>
  <si>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</si>
  <si>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</si>
  <si>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</si>
  <si>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</si>
  <si>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</si>
  <si>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</si>
  <si>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</si>
  <si>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</si>
  <si>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</si>
  <si>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</si>
  <si>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</si>
  <si>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</si>
  <si>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</si>
  <si>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</si>
  <si>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</si>
  <si>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</si>
  <si>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</si>
  <si>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</si>
  <si>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</si>
  <si>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</si>
  <si>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</si>
  <si>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</si>
  <si>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</si>
  <si>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</si>
  <si>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</si>
  <si>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</si>
  <si>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</si>
  <si>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</si>
  <si>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</si>
  <si>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</si>
  <si>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</si>
  <si>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</si>
  <si>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</si>
  <si>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</si>
  <si>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</si>
  <si>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</si>
  <si>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</si>
  <si>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</si>
  <si>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</si>
  <si>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</si>
  <si>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</si>
  <si>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</si>
  <si>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</si>
  <si>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</si>
  <si>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</si>
  <si>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</si>
  <si>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</si>
  <si>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</si>
  <si>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</si>
  <si>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</si>
  <si>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</si>
  <si>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</si>
  <si>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</si>
  <si>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</si>
  <si>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</si>
  <si>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</si>
  <si>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</si>
  <si>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</si>
  <si>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</si>
  <si>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</si>
  <si>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</si>
  <si>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</si>
  <si>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</si>
  <si>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</si>
  <si>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</si>
  <si>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</si>
  <si>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</si>
  <si>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</si>
  <si>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</si>
  <si>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</si>
  <si>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</si>
  <si>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</si>
  <si>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</si>
  <si>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</si>
  <si>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</si>
  <si>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</si>
  <si>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</si>
  <si>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</si>
  <si>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</si>
  <si>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</si>
  <si>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</si>
  <si>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</si>
  <si>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</si>
  <si>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</si>
  <si>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</si>
  <si>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</si>
  <si>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</si>
  <si>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</si>
  <si>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</si>
  <si>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</si>
  <si>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</si>
  <si>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</si>
  <si>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</si>
  <si>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</si>
  <si>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</si>
  <si>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</si>
  <si>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</si>
  <si>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</si>
  <si>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</si>
  <si>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</si>
  <si>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</si>
  <si>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</si>
  <si>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</si>
  <si>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</si>
  <si>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</si>
  <si>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</si>
  <si>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</si>
  <si>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</si>
  <si>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</si>
  <si>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</si>
  <si>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</si>
  <si>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</si>
  <si>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</si>
  <si>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</si>
  <si>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</si>
  <si>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</si>
  <si>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</si>
  <si>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</si>
  <si>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</si>
  <si>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</si>
  <si>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</si>
  <si>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</si>
  <si>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</si>
  <si>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</si>
  <si>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</si>
  <si>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</si>
  <si>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</si>
  <si>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</si>
  <si>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</si>
  <si>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</si>
  <si>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</si>
  <si>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</si>
  <si>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</si>
  <si>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</si>
  <si>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</si>
  <si>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</si>
  <si>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</si>
  <si>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</si>
  <si>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</si>
  <si>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</si>
  <si>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</si>
  <si>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</si>
  <si>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</si>
  <si>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</si>
  <si>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</si>
  <si>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</si>
  <si>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</si>
  <si>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</si>
  <si>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</si>
  <si>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</si>
  <si>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</si>
  <si>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</si>
  <si>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</si>
  <si>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</si>
  <si>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</si>
  <si>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</si>
  <si>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</si>
  <si>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</si>
  <si>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</si>
  <si>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</si>
  <si>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</si>
  <si>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</si>
  <si>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</si>
  <si>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</si>
  <si>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</si>
  <si>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</si>
  <si>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</si>
  <si>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</si>
  <si>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</si>
  <si>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</si>
  <si>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</si>
  <si>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</si>
  <si>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</si>
  <si>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</si>
  <si>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</si>
  <si>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</si>
  <si>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</si>
  <si>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</si>
  <si>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</si>
  <si>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</si>
  <si>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</si>
  <si>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</si>
  <si>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</si>
  <si>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</si>
  <si>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</si>
  <si>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</si>
  <si>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</si>
  <si>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</si>
  <si>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</si>
  <si>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</si>
  <si>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</si>
  <si>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</si>
  <si>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</si>
  <si>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</si>
  <si>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</si>
  <si>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</si>
  <si>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</si>
  <si>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</si>
  <si>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</si>
  <si>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</si>
  <si>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</si>
  <si>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</si>
  <si>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</si>
  <si>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</si>
  <si>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</si>
  <si>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</si>
  <si>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</si>
  <si>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</si>
  <si>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</si>
  <si>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</si>
  <si>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</si>
  <si>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</si>
  <si>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</si>
  <si>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</si>
  <si>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</si>
  <si>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</si>
  <si>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</si>
  <si>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</si>
  <si>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</si>
  <si>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</si>
  <si>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</si>
  <si>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</si>
  <si>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</si>
  <si>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</si>
  <si>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</si>
  <si>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</si>
  <si>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</si>
  <si>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</si>
  <si>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</si>
  <si>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</si>
  <si>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</si>
  <si>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</si>
  <si>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</si>
  <si>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</si>
  <si>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</si>
  <si>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</si>
  <si>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</si>
  <si>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</si>
  <si>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</si>
  <si>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</si>
  <si>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</si>
  <si>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</si>
  <si>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</si>
  <si>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</si>
  <si>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</si>
  <si>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</si>
  <si>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</si>
  <si>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</si>
  <si>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</si>
  <si>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</si>
  <si>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</si>
  <si>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</si>
  <si>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</si>
  <si>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</si>
  <si>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</si>
  <si>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</si>
  <si>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</si>
  <si>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</si>
  <si>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</si>
  <si>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</si>
  <si>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</si>
  <si>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</si>
  <si>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</si>
  <si>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</si>
  <si>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</si>
  <si>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</si>
  <si>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</si>
  <si>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</si>
  <si>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</si>
  <si>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</si>
  <si>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</si>
  <si>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</si>
  <si>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</si>
  <si>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</si>
  <si>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</si>
  <si>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</si>
  <si>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</si>
  <si>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</si>
  <si>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</si>
  <si>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</si>
  <si>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</si>
  <si>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</si>
  <si>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</si>
  <si>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</si>
  <si>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</si>
  <si>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</si>
  <si>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</si>
  <si>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</si>
  <si>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</si>
  <si>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</si>
  <si>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</si>
  <si>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</si>
  <si>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</si>
  <si>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</si>
  <si>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</si>
  <si>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</si>
  <si>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</si>
  <si>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</si>
  <si>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</si>
  <si>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</si>
  <si>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</si>
  <si>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</si>
  <si>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</si>
  <si>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</si>
  <si>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</si>
  <si>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</si>
  <si>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</si>
  <si>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</si>
  <si>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</si>
  <si>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</si>
  <si>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</si>
  <si>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</si>
  <si>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</si>
  <si>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</si>
  <si>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</si>
  <si>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</si>
  <si>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</si>
  <si>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</si>
  <si>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</si>
  <si>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</si>
  <si>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</si>
  <si>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</si>
  <si>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</si>
  <si>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</si>
  <si>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</si>
  <si>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</si>
  <si>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</si>
  <si>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</si>
  <si>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</si>
  <si>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</si>
  <si>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</si>
  <si>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</si>
  <si>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</si>
  <si>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</si>
  <si>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</si>
  <si>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</si>
  <si>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</si>
  <si>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</si>
  <si>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</si>
  <si>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</si>
  <si>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</si>
  <si>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</si>
  <si>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</si>
  <si>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</si>
  <si>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</si>
  <si>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</si>
  <si>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</si>
  <si>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</si>
  <si>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</si>
  <si>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</si>
  <si>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</si>
  <si>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</si>
  <si>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</si>
  <si>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</si>
  <si>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</si>
  <si>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</si>
  <si>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</si>
  <si>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</si>
  <si>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</si>
  <si>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</si>
  <si>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</si>
  <si>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</si>
  <si>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</si>
  <si>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</si>
  <si>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</si>
  <si>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</si>
  <si>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</si>
  <si>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</si>
  <si>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</si>
  <si>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</si>
  <si>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</si>
  <si>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</si>
  <si>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</si>
  <si>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</si>
  <si>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</si>
  <si>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</si>
  <si>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</si>
  <si>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</si>
  <si>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</si>
  <si>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</si>
  <si>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</si>
  <si>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</si>
  <si>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</si>
  <si>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</si>
  <si>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</si>
  <si>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</si>
  <si>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</si>
  <si>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</si>
  <si>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</si>
  <si>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</si>
  <si>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</si>
  <si>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</si>
  <si>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</si>
  <si>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</si>
  <si>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</si>
  <si>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</si>
  <si>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</si>
  <si>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</si>
  <si>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</si>
  <si>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</si>
  <si>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</si>
  <si>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</si>
  <si>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</si>
  <si>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</si>
  <si>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</si>
  <si>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</si>
  <si>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</si>
  <si>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</si>
  <si>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</si>
  <si>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</si>
  <si>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</si>
  <si>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</si>
  <si>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</si>
  <si>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</si>
  <si>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</si>
  <si>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</si>
  <si>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</si>
  <si>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</si>
  <si>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</si>
  <si>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</si>
  <si>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</si>
  <si>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</si>
  <si>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</si>
  <si>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</si>
  <si>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</si>
  <si>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</si>
  <si>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</si>
  <si>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</si>
  <si>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</si>
  <si>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</si>
  <si>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</si>
  <si>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</si>
  <si>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</si>
  <si>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</si>
  <si>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</si>
  <si>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</si>
  <si>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</si>
  <si>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</si>
  <si>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</si>
  <si>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</si>
  <si>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</si>
  <si>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</si>
  <si>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</si>
  <si>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</si>
  <si>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</si>
  <si>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</si>
  <si>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</si>
  <si>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</si>
  <si>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</si>
  <si>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</si>
  <si>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</si>
  <si>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</si>
  <si>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</si>
  <si>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</si>
  <si>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</si>
  <si>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</si>
  <si>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</si>
  <si>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</si>
  <si>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</si>
  <si>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</si>
  <si>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</si>
  <si>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</si>
  <si>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</si>
  <si>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</si>
  <si>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</si>
  <si>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</si>
  <si>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</si>
  <si>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</si>
  <si>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</si>
  <si>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</si>
  <si>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</si>
  <si>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</si>
  <si>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</si>
  <si>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</si>
  <si>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</si>
  <si>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</si>
  <si>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</si>
  <si>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</si>
  <si>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</si>
  <si>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</si>
  <si>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</si>
  <si>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</si>
  <si>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</si>
  <si>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</si>
  <si>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</si>
  <si>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</si>
  <si>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</si>
  <si>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</si>
  <si>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</si>
  <si>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</si>
  <si>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</si>
  <si>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</si>
  <si>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</si>
  <si>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</si>
  <si>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</si>
  <si>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</si>
  <si>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</si>
  <si>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</si>
  <si>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</si>
  <si>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</si>
  <si>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</si>
  <si>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</si>
  <si>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</si>
  <si>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</si>
  <si>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</si>
  <si>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</si>
  <si>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</si>
  <si>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</si>
  <si>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</si>
  <si>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</si>
  <si>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</si>
  <si>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</si>
  <si>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</si>
  <si>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</si>
  <si>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</si>
  <si>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</si>
  <si>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</si>
  <si>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</si>
  <si>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</si>
  <si>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</si>
  <si>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</si>
  <si>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</si>
  <si>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</si>
  <si>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</si>
  <si>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</si>
  <si>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</si>
  <si>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</si>
  <si>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</si>
  <si>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</si>
  <si>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</si>
  <si>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</si>
  <si>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</si>
  <si>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</si>
  <si>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</si>
  <si>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</si>
  <si>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</si>
  <si>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</si>
  <si>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</si>
  <si>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</si>
  <si>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</si>
  <si>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</si>
  <si>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</si>
  <si>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</si>
  <si>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</si>
  <si>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</si>
  <si>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</si>
  <si>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</si>
  <si>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</si>
  <si>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</si>
  <si>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</si>
  <si>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</si>
  <si>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</si>
  <si>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</si>
  <si>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</si>
  <si>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</si>
  <si>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</si>
  <si>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</si>
  <si>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</si>
  <si>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</si>
  <si>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</si>
  <si>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</si>
  <si>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</si>
  <si>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</si>
  <si>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</si>
  <si>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</si>
  <si>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</si>
  <si>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</si>
  <si>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</si>
  <si>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</si>
  <si>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</si>
  <si>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</si>
  <si>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</si>
  <si>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</si>
  <si>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</si>
  <si>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</si>
  <si>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</si>
  <si>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</si>
  <si>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</si>
  <si>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</si>
  <si>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</si>
  <si>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</si>
  <si>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</si>
  <si>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</si>
  <si>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</si>
  <si>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</si>
  <si>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</si>
  <si>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</si>
  <si>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</si>
  <si>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</si>
  <si>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</si>
  <si>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</si>
  <si>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</si>
  <si>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</si>
  <si>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</si>
  <si>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</si>
  <si>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</si>
  <si>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</si>
  <si>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</si>
  <si>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</si>
  <si>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</si>
  <si>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</si>
  <si>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</si>
  <si>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</si>
  <si>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</si>
  <si>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</si>
  <si>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</si>
  <si>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</si>
  <si>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</si>
  <si>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</si>
  <si>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</si>
  <si>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</si>
  <si>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</si>
  <si>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</si>
  <si>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</si>
  <si>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</si>
  <si>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</si>
  <si>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</si>
  <si>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</si>
  <si>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</si>
  <si>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</si>
  <si>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</si>
  <si>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</si>
  <si>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</si>
  <si>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</si>
  <si>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</si>
  <si>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</si>
  <si>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</si>
  <si>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</si>
  <si>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</si>
  <si>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</si>
  <si>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</si>
  <si>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</si>
  <si>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</si>
  <si>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</si>
  <si>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</si>
  <si>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</si>
  <si>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</si>
  <si>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</si>
  <si>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</si>
  <si>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</si>
  <si>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</si>
  <si>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</si>
  <si>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</si>
  <si>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</si>
  <si>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</si>
  <si>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</si>
  <si>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</si>
  <si>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</si>
  <si>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</si>
  <si>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</si>
  <si>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</si>
  <si>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</si>
  <si>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</si>
  <si>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</si>
  <si>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</si>
  <si>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</si>
  <si>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</si>
  <si>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</si>
  <si>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</si>
  <si>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</si>
  <si>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</si>
  <si>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</si>
  <si>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</si>
  <si>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</si>
  <si>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</si>
  <si>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</si>
  <si>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</si>
  <si>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</si>
  <si>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</si>
  <si>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</si>
  <si>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</si>
  <si>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</si>
  <si>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</si>
  <si>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</si>
  <si>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</si>
  <si>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</si>
  <si>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</si>
  <si>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</si>
  <si>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</si>
  <si>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</si>
  <si>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</si>
  <si>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</si>
  <si>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</si>
  <si>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</si>
  <si>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</si>
  <si>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</si>
  <si>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</si>
  <si>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</si>
  <si>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</si>
  <si>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</si>
  <si>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</si>
  <si>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</si>
  <si>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</si>
  <si>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</si>
  <si>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</si>
  <si>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</si>
  <si>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</si>
  <si>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</si>
  <si>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</si>
  <si>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</si>
  <si>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</si>
  <si>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</si>
  <si>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</si>
  <si>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</si>
  <si>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</si>
  <si>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</si>
  <si>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</si>
  <si>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</si>
  <si>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</si>
  <si>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</si>
  <si>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</si>
  <si>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</si>
  <si>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</si>
  <si>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</si>
  <si>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</si>
  <si>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</si>
  <si>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</si>
  <si>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</si>
  <si>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</si>
  <si>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</si>
  <si>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</si>
  <si>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</si>
  <si>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</si>
  <si>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</si>
  <si>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</si>
  <si>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</si>
  <si>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</si>
  <si>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</si>
  <si>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</si>
  <si>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</si>
  <si>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</si>
  <si>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</si>
  <si>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</si>
  <si>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</si>
  <si>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</si>
  <si>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</si>
  <si>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</si>
  <si>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</si>
  <si>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</si>
  <si>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</si>
  <si>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</si>
  <si>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</si>
  <si>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</si>
  <si>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</si>
  <si>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</si>
  <si>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</si>
  <si>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</si>
  <si>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</si>
  <si>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</si>
  <si>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</si>
  <si>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</si>
  <si>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</si>
  <si>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</si>
  <si>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</si>
  <si>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</si>
  <si>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</si>
  <si>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</si>
  <si>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</si>
  <si>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</si>
  <si>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</si>
  <si>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</si>
  <si>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</si>
  <si>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</si>
  <si>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</si>
  <si>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</si>
  <si>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</si>
  <si>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</si>
  <si>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</si>
  <si>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</si>
  <si>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</si>
  <si>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</si>
  <si>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</si>
  <si>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</si>
  <si>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</si>
  <si>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</si>
  <si>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</si>
  <si>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</si>
  <si>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</si>
  <si>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</si>
  <si>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</si>
  <si>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</si>
  <si>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</si>
  <si>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</si>
  <si>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</si>
  <si>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</si>
  <si>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</si>
  <si>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</si>
  <si>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</si>
  <si>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</si>
  <si>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</si>
  <si>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</si>
  <si>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</si>
  <si>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</si>
  <si>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</si>
  <si>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</si>
  <si>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</si>
  <si>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</si>
  <si>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</si>
  <si>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</si>
  <si>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</si>
  <si>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</si>
  <si>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</si>
  <si>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</si>
  <si>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</si>
  <si>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</si>
  <si>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</si>
  <si>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</si>
  <si>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</si>
  <si>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</si>
  <si>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</si>
  <si>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</si>
  <si>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</si>
  <si>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</si>
  <si>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</si>
  <si>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</si>
  <si>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</si>
  <si>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</si>
  <si>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</si>
  <si>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</si>
  <si>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</si>
  <si>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</si>
  <si>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</si>
  <si>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</si>
  <si>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</si>
  <si>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</si>
  <si>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</si>
  <si>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</si>
  <si>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</si>
  <si>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</si>
  <si>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</si>
  <si>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</si>
  <si>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</si>
  <si>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</si>
  <si>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</si>
  <si>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</si>
  <si>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</si>
  <si>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</si>
  <si>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</si>
  <si>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</si>
  <si>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</si>
  <si>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</si>
  <si>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</si>
  <si>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</si>
  <si>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</si>
  <si>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</si>
  <si>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</si>
  <si>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</si>
  <si>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</si>
  <si>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</si>
  <si>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</si>
  <si>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</si>
  <si>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</si>
  <si>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</si>
  <si>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</si>
  <si>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</si>
  <si>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</si>
  <si>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</si>
  <si>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</si>
  <si>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</si>
  <si>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</si>
  <si>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</si>
  <si>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</si>
  <si>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</si>
  <si>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</si>
  <si>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</si>
  <si>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</si>
  <si>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</si>
  <si>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</si>
  <si>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</si>
  <si>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</si>
  <si>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</si>
  <si>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</si>
  <si>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</si>
  <si>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</si>
  <si>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</si>
  <si>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</si>
  <si>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</si>
  <si>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</si>
  <si>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</si>
  <si>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</si>
  <si>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</si>
  <si>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</si>
  <si>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</si>
  <si>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</si>
  <si>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</si>
  <si>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</si>
  <si>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</si>
  <si>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</si>
  <si>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</si>
  <si>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</si>
  <si>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</si>
  <si>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</si>
  <si>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</si>
  <si>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</si>
  <si>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</si>
  <si>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</si>
  <si>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</si>
  <si>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</si>
  <si>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</si>
  <si>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</si>
  <si>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</si>
  <si>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</si>
  <si>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</si>
  <si>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</si>
  <si>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</si>
  <si>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</si>
  <si>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</si>
  <si>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</si>
  <si>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</si>
  <si>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</si>
  <si>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</si>
  <si>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</si>
  <si>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</si>
  <si>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</si>
  <si>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</si>
  <si>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</si>
  <si>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</si>
  <si>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</si>
  <si>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</si>
  <si>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</si>
  <si>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</si>
  <si>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</si>
  <si>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</si>
  <si>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</si>
  <si>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</si>
  <si>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</si>
  <si>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</si>
  <si>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</si>
  <si>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</si>
  <si>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</si>
  <si>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</si>
  <si>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</si>
  <si>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</si>
  <si>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</si>
  <si>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</si>
  <si>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</si>
  <si>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</si>
  <si>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</si>
  <si>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</si>
  <si>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</si>
  <si>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</si>
  <si>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</si>
  <si>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</si>
  <si>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</si>
  <si>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</si>
  <si>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</si>
  <si>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</si>
  <si>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</si>
  <si>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</si>
  <si>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</si>
  <si>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</si>
  <si>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</si>
  <si>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</si>
  <si>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</si>
  <si>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</si>
  <si>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</si>
  <si>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</si>
  <si>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</si>
  <si>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</si>
  <si>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</si>
  <si>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</si>
  <si>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</si>
  <si>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</si>
  <si>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</si>
  <si>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</si>
  <si>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</si>
  <si>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</si>
  <si>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</si>
  <si>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</si>
  <si>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</si>
  <si>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</si>
  <si>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</si>
  <si>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</si>
  <si>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</si>
  <si>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</si>
  <si>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</si>
  <si>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</si>
  <si>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</si>
  <si>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</si>
  <si>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</si>
  <si>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</si>
  <si>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</si>
  <si>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</si>
  <si>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</si>
  <si>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</si>
  <si>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</si>
  <si>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</si>
  <si>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</si>
  <si>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</si>
  <si>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</si>
  <si>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</si>
  <si>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</si>
  <si>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</si>
  <si>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</si>
  <si>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</si>
  <si>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</si>
  <si>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</si>
  <si>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</si>
  <si>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</si>
  <si>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</si>
  <si>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</si>
  <si>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</si>
  <si>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</si>
  <si>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</si>
  <si>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</si>
  <si>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</si>
  <si>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</si>
  <si>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</si>
  <si>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</si>
  <si>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</si>
  <si>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</si>
  <si>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</si>
  <si>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</si>
  <si>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</si>
  <si>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</si>
  <si>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</si>
  <si>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</si>
  <si>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</si>
  <si>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</si>
  <si>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</si>
  <si>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</si>
  <si>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</si>
  <si>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</si>
  <si>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</si>
  <si>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</si>
  <si>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</si>
  <si>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</si>
  <si>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</si>
  <si>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</si>
  <si>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</si>
  <si>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</si>
  <si>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</si>
  <si>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</si>
  <si>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</si>
  <si>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</si>
  <si>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</si>
  <si>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</si>
  <si>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</si>
  <si>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</si>
  <si>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</si>
  <si>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</si>
  <si>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</si>
  <si>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</si>
  <si>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</si>
  <si>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</si>
  <si>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</si>
  <si>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</si>
  <si>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</si>
  <si>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</si>
  <si>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</si>
  <si>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</si>
  <si>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</si>
  <si>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</si>
  <si>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</si>
  <si>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</si>
  <si>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</si>
  <si>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</si>
  <si>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</si>
  <si>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</si>
  <si>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</si>
  <si>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</si>
  <si>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</si>
  <si>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</si>
  <si>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</si>
  <si>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</si>
  <si>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</si>
  <si>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</si>
  <si>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</si>
  <si>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</si>
  <si>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</si>
  <si>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</si>
  <si>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</si>
  <si>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</si>
  <si>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</si>
  <si>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</si>
  <si>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</si>
  <si>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</si>
  <si>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</si>
  <si>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</si>
  <si>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</si>
  <si>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</si>
  <si>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</si>
  <si>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</si>
  <si>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</si>
  <si>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</si>
  <si>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</si>
  <si>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</si>
  <si>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</si>
  <si>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</si>
  <si>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</si>
  <si>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</si>
  <si>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</si>
  <si>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</si>
  <si>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</si>
  <si>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</si>
  <si>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</si>
  <si>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</si>
  <si>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</si>
  <si>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</si>
  <si>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</si>
  <si>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</si>
  <si>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</si>
  <si>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</si>
  <si>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</si>
  <si>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</si>
  <si>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</si>
  <si>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</si>
  <si>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</si>
  <si>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</si>
  <si>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</si>
  <si>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</si>
  <si>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</si>
  <si>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</si>
  <si>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</si>
  <si>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</si>
  <si>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</si>
  <si>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</si>
  <si>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</si>
  <si>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</si>
  <si>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</si>
  <si>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</si>
  <si>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</si>
  <si>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</si>
  <si>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</si>
  <si>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</si>
  <si>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</si>
  <si>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</si>
  <si>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</si>
  <si>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</si>
  <si>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</si>
  <si>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</si>
  <si>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</si>
  <si>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</si>
  <si>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</si>
  <si>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</si>
  <si>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</si>
  <si>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</si>
  <si>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</si>
  <si>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</si>
  <si>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</si>
  <si>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</si>
  <si>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</si>
  <si>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</si>
  <si>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</si>
  <si>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</si>
  <si>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</si>
  <si>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</si>
  <si>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</si>
  <si>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</si>
  <si>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</si>
  <si>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</si>
  <si>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</si>
  <si>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</si>
  <si>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</si>
  <si>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</si>
  <si>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</si>
  <si>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</si>
  <si>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</si>
  <si>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</si>
  <si>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</si>
  <si>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</si>
  <si>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</si>
  <si>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</si>
  <si>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</si>
  <si>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</si>
  <si>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</si>
  <si>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</si>
  <si>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</si>
  <si>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</si>
  <si>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</si>
  <si>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</si>
  <si>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</si>
  <si>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</si>
  <si>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</si>
  <si>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</si>
  <si>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</si>
  <si>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</si>
  <si>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</si>
  <si>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</si>
  <si>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</si>
  <si>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</si>
  <si>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</si>
  <si>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</si>
  <si>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</si>
  <si>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</si>
  <si>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</si>
  <si>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</si>
  <si>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</si>
  <si>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</si>
  <si>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</si>
  <si>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</si>
  <si>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</si>
  <si>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</si>
  <si>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</si>
  <si>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</si>
  <si>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</si>
  <si>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</si>
  <si>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</si>
  <si>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</si>
  <si>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</si>
  <si>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</si>
  <si>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</si>
  <si>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</si>
  <si>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</si>
  <si>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</si>
  <si>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</si>
  <si>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</si>
  <si>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</si>
  <si>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</si>
  <si>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</si>
  <si>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</si>
  <si>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</si>
  <si>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</si>
  <si>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</si>
  <si>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</si>
  <si>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</si>
  <si>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</si>
  <si>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</si>
  <si>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</si>
  <si>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</si>
  <si>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</si>
  <si>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</si>
  <si>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</si>
  <si>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</si>
  <si>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</si>
  <si>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</si>
  <si>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</si>
  <si>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</si>
  <si>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</si>
  <si>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</si>
  <si>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</si>
  <si>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</si>
  <si>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</si>
  <si>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</si>
  <si>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</si>
  <si>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</si>
  <si>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</si>
  <si>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</si>
  <si>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</si>
  <si>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</si>
  <si>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</si>
  <si>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</si>
  <si>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</si>
  <si>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</si>
  <si>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</si>
  <si>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</si>
  <si>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</si>
  <si>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</si>
  <si>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</si>
  <si>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</si>
  <si>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</si>
  <si>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</si>
  <si>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</si>
  <si>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</si>
  <si>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</si>
  <si>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</si>
  <si>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</si>
  <si>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</si>
  <si>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</si>
  <si>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</si>
  <si>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</si>
  <si>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</si>
  <si>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</si>
  <si>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</si>
  <si>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</si>
  <si>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</si>
  <si>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</si>
  <si>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</si>
  <si>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</si>
  <si>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</si>
  <si>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</si>
  <si>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</si>
  <si>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</si>
  <si>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</si>
  <si>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</si>
  <si>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</si>
  <si>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</si>
  <si>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</si>
  <si>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</si>
  <si>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</si>
  <si>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</si>
  <si>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</si>
  <si>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</si>
  <si>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</si>
  <si>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</si>
  <si>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</si>
  <si>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</si>
  <si>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</si>
  <si>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</si>
  <si>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</si>
  <si>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</si>
  <si>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</si>
  <si>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</si>
  <si>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</si>
  <si>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</si>
  <si>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</si>
  <si>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</si>
  <si>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</si>
  <si>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</si>
  <si>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</si>
  <si>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</si>
  <si>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</si>
  <si>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</si>
  <si>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</si>
  <si>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</si>
  <si>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</si>
  <si>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</si>
  <si>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</si>
  <si>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</si>
  <si>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</si>
  <si>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</si>
  <si>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</si>
  <si>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</si>
  <si>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</si>
  <si>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</si>
  <si>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</si>
  <si>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</si>
  <si>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</si>
  <si>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</si>
  <si>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</si>
  <si>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</si>
  <si>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</si>
  <si>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</si>
  <si>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</si>
  <si>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</si>
  <si>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</si>
  <si>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</si>
  <si>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</si>
  <si>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</si>
  <si>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</si>
  <si>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</si>
  <si>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</si>
  <si>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</si>
  <si>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</si>
  <si>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</si>
  <si>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</si>
  <si>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</si>
  <si>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</si>
  <si>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</si>
  <si>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</si>
  <si>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</si>
  <si>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</si>
  <si>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</si>
  <si>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</si>
  <si>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</si>
  <si>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</si>
  <si>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</si>
  <si>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</si>
  <si>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</si>
  <si>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</si>
  <si>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</si>
  <si>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</si>
  <si>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</si>
  <si>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</si>
  <si>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</si>
  <si>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</si>
  <si>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</si>
  <si>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</si>
  <si>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</si>
  <si>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</si>
  <si>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</si>
  <si>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</si>
  <si>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</si>
  <si>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</si>
  <si>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</si>
  <si>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</si>
  <si>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</si>
  <si>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</si>
  <si>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</si>
  <si>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</si>
  <si>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</si>
  <si>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</si>
  <si>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</si>
  <si>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</si>
  <si>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</si>
  <si>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</si>
  <si>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</si>
  <si>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</si>
  <si>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</si>
  <si>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</si>
  <si>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</si>
  <si>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</si>
  <si>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</si>
  <si>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</si>
  <si>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</si>
  <si>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</si>
  <si>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</si>
  <si>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</si>
  <si>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</si>
  <si>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</si>
  <si>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</si>
  <si>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</si>
  <si>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</si>
  <si>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</si>
  <si>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</si>
  <si>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</si>
  <si>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</si>
  <si>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</si>
  <si>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</si>
  <si>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</si>
  <si>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</si>
  <si>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</si>
  <si>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</si>
  <si>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</si>
  <si>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</si>
  <si>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</si>
  <si>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</si>
  <si>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</si>
  <si>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</si>
  <si>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</si>
  <si>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</si>
  <si>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</si>
  <si>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</si>
  <si>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</si>
  <si>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</si>
  <si>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</si>
  <si>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</si>
  <si>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</si>
  <si>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</si>
  <si>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</si>
  <si>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</si>
  <si>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</si>
  <si>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</si>
  <si>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</si>
  <si>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</si>
  <si>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</si>
  <si>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</si>
  <si>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</si>
  <si>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</si>
  <si>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</si>
  <si>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</si>
  <si>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</si>
  <si>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</si>
  <si>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</si>
  <si>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</si>
  <si>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</si>
  <si>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</si>
  <si>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</si>
  <si>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</si>
  <si>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</si>
  <si>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</si>
  <si>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</si>
  <si>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</si>
  <si>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</si>
  <si>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</si>
  <si>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</si>
  <si>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</si>
  <si>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</si>
  <si>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</si>
  <si>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</si>
  <si>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</si>
  <si>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</si>
  <si>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</si>
  <si>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</si>
  <si>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</si>
  <si>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</si>
  <si>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</si>
  <si>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</si>
  <si>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</si>
  <si>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</si>
  <si>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</si>
  <si>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</si>
  <si>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</si>
  <si>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</si>
  <si>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</si>
  <si>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</si>
  <si>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</si>
  <si>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</si>
  <si>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</si>
  <si>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</si>
  <si>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</si>
  <si>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</si>
  <si>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</si>
  <si>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</si>
  <si>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</si>
  <si>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</si>
  <si>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</si>
  <si>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</si>
  <si>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</si>
  <si>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</si>
  <si>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</si>
  <si>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</si>
  <si>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</si>
  <si>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</si>
  <si>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</si>
  <si>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</si>
  <si>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</si>
  <si>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</si>
  <si>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</si>
  <si>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</si>
  <si>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</si>
  <si>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</si>
  <si>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</si>
  <si>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</si>
  <si>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</si>
  <si>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</si>
  <si>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</si>
  <si>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</si>
  <si>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</si>
  <si>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</si>
  <si>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</si>
  <si>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</si>
  <si>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</si>
  <si>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</si>
  <si>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</si>
  <si>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</si>
  <si>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</si>
  <si>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</si>
  <si>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</si>
  <si>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</si>
  <si>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</si>
  <si>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</si>
  <si>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</si>
  <si>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</si>
  <si>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</si>
  <si>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</si>
  <si>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</si>
  <si>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</si>
  <si>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</si>
  <si>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</si>
  <si>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</si>
  <si>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</si>
  <si>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</si>
  <si>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</si>
  <si>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</si>
  <si>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</si>
  <si>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</si>
  <si>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</si>
  <si>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</si>
  <si>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</si>
  <si>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</si>
  <si>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</si>
  <si>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</si>
  <si>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</si>
  <si>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</si>
  <si>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</si>
  <si>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</si>
  <si>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</si>
  <si>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</si>
  <si>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</si>
  <si>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</si>
  <si>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</si>
  <si>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</si>
  <si>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</si>
  <si>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</si>
  <si>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</si>
  <si>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</si>
  <si>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</si>
  <si>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</si>
  <si>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</si>
  <si>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</si>
  <si>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</si>
  <si>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</si>
  <si>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</si>
  <si>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</si>
  <si>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</si>
  <si>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</si>
  <si>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</si>
  <si>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</si>
  <si>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</si>
  <si>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</si>
  <si>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</si>
  <si>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</si>
  <si>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</si>
  <si>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</si>
  <si>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</si>
  <si>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</si>
  <si>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</si>
  <si>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</si>
  <si>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</si>
  <si>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</si>
  <si>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</si>
  <si>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</si>
  <si>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</si>
  <si>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</si>
  <si>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</si>
  <si>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</si>
  <si>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</si>
  <si>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</si>
  <si>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</si>
  <si>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</si>
  <si>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</si>
  <si>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</si>
  <si>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</si>
  <si>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</si>
  <si>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</si>
  <si>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</si>
  <si>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</si>
  <si>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</si>
  <si>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</si>
  <si>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</si>
  <si>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</si>
  <si>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</si>
  <si>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</si>
  <si>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</si>
  <si>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</si>
  <si>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</si>
  <si>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</si>
  <si>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</si>
  <si>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</si>
  <si>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</si>
  <si>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</si>
  <si>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</si>
  <si>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</si>
  <si>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</si>
  <si>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</si>
  <si>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</si>
  <si>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</si>
  <si>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</si>
  <si>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</si>
  <si>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</si>
  <si>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</si>
  <si>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</si>
  <si>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</si>
  <si>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</si>
  <si>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</si>
  <si>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</si>
  <si>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</si>
  <si>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</si>
  <si>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</si>
  <si>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</si>
  <si>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</si>
  <si>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</si>
  <si>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</si>
  <si>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</si>
  <si>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</si>
  <si>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</si>
  <si>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</si>
  <si>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</si>
  <si>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</si>
  <si>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</si>
  <si>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</si>
  <si>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</si>
  <si>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</si>
  <si>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</si>
  <si>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</si>
  <si>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</si>
  <si>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</si>
  <si>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</si>
  <si>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</si>
  <si>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</si>
  <si>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</si>
  <si>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</si>
  <si>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</si>
  <si>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</si>
  <si>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</si>
  <si>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</si>
  <si>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</si>
  <si>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</si>
  <si>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</si>
  <si>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</si>
  <si>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</si>
  <si>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</si>
  <si>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</si>
  <si>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</si>
  <si>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</si>
  <si>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</si>
  <si>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</si>
  <si>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</si>
  <si>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</si>
  <si>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</si>
  <si>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</si>
  <si>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</si>
  <si>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</si>
  <si>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</si>
  <si>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</si>
  <si>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</si>
  <si>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</si>
  <si>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</si>
  <si>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</si>
  <si>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</si>
  <si>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</si>
  <si>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</si>
  <si>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</si>
  <si>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</si>
  <si>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</si>
  <si>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</si>
  <si>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</si>
  <si>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</si>
  <si>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</si>
  <si>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</si>
  <si>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</si>
  <si>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</si>
  <si>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</si>
  <si>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</si>
  <si>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</si>
  <si>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</si>
  <si>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</si>
  <si>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</si>
  <si>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</si>
  <si>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</si>
  <si>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</si>
  <si>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</si>
  <si>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</si>
  <si>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</si>
  <si>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</si>
  <si>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</si>
  <si>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</si>
  <si>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</si>
  <si>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</si>
  <si>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</si>
  <si>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</si>
  <si>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</si>
  <si>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</si>
  <si>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</si>
  <si>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</si>
  <si>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</si>
  <si>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</si>
  <si>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</si>
  <si>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</si>
  <si>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</si>
  <si>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</si>
  <si>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</si>
  <si>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</si>
  <si>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</si>
  <si>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</si>
  <si>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</si>
  <si>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</si>
  <si>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</si>
  <si>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</si>
  <si>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</si>
  <si>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</si>
  <si>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</si>
  <si>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</si>
  <si>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</si>
  <si>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</si>
  <si>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</si>
  <si>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</si>
  <si>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</si>
  <si>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</si>
  <si>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</si>
  <si>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</si>
  <si>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</si>
  <si>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</si>
  <si>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</si>
  <si>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</si>
  <si>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</si>
  <si>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</si>
  <si>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</si>
  <si>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</si>
  <si>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</si>
  <si>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</si>
  <si>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</si>
  <si>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</si>
  <si>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</si>
  <si>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</si>
  <si>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</si>
  <si>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</si>
  <si>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</si>
  <si>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</si>
  <si>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</si>
  <si>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</si>
  <si>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</si>
  <si>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</si>
  <si>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</si>
  <si>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</si>
  <si>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</si>
  <si>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</si>
  <si>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</si>
  <si>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</si>
  <si>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</si>
  <si>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</si>
  <si>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</si>
  <si>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</si>
  <si>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</si>
  <si>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</si>
  <si>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</si>
  <si>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</si>
  <si>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</si>
  <si>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</si>
  <si>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</si>
  <si>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</si>
  <si>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</si>
  <si>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</si>
  <si>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</si>
  <si>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</si>
  <si>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</si>
  <si>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</si>
  <si>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</si>
  <si>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</si>
  <si>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</si>
  <si>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</si>
  <si>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</si>
  <si>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</si>
  <si>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</si>
  <si>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</si>
  <si>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</si>
  <si>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</si>
  <si>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</si>
  <si>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</si>
  <si>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</si>
  <si>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</si>
  <si>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</si>
  <si>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</si>
  <si>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</si>
  <si>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</si>
  <si>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</si>
  <si>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</si>
  <si>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</si>
  <si>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</si>
  <si>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</si>
  <si>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</si>
  <si>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</si>
  <si>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</si>
  <si>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</si>
  <si>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</si>
  <si>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</si>
  <si>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</si>
  <si>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</si>
  <si>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</si>
  <si>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</si>
  <si>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</si>
  <si>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</si>
  <si>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</si>
  <si>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</si>
  <si>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</si>
  <si>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</si>
  <si>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</si>
  <si>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</si>
  <si>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</si>
  <si>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</si>
  <si>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</si>
  <si>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</si>
  <si>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</si>
  <si>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</si>
  <si>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</si>
  <si>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</si>
  <si>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</si>
  <si>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</si>
  <si>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</si>
  <si>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</si>
  <si>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</si>
  <si>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</si>
  <si>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</si>
  <si>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</si>
  <si>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</si>
  <si>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</si>
  <si>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</si>
  <si>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</si>
  <si>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</si>
  <si>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</si>
  <si>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</si>
  <si>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</si>
  <si>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</si>
  <si>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</si>
  <si>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</si>
  <si>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</si>
  <si>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</si>
  <si>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</si>
  <si>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</si>
  <si>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</si>
  <si>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</si>
  <si>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</si>
  <si>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</si>
  <si>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</si>
  <si>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</si>
  <si>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</si>
  <si>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</si>
  <si>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</si>
  <si>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</si>
  <si>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</si>
  <si>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</si>
  <si>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</si>
  <si>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</si>
  <si>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</si>
  <si>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</si>
  <si>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</si>
  <si>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</si>
  <si>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</si>
  <si>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</si>
  <si>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</si>
  <si>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</si>
  <si>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</si>
  <si>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</si>
  <si>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</si>
  <si>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</si>
  <si>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</si>
  <si>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</si>
  <si>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</si>
  <si>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</si>
  <si>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</si>
  <si>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</si>
  <si>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</si>
  <si>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</si>
  <si>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</si>
  <si>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</si>
  <si>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</si>
  <si>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</si>
  <si>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</si>
  <si>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</si>
  <si>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</si>
  <si>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</si>
  <si>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</si>
  <si>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</si>
  <si>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</si>
  <si>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</si>
  <si>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</si>
  <si>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</si>
  <si>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</si>
  <si>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</si>
  <si>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</si>
  <si>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</si>
  <si>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</si>
  <si>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</si>
  <si>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</si>
  <si>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</si>
  <si>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</si>
  <si>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</si>
  <si>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</si>
  <si>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</si>
  <si>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</si>
  <si>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</si>
  <si>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</si>
  <si>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</si>
  <si>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</si>
  <si>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</si>
  <si>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</si>
  <si>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</si>
  <si>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</si>
  <si>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</si>
  <si>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</si>
  <si>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</si>
  <si>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</si>
  <si>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</si>
  <si>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</si>
  <si>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</si>
  <si>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</si>
  <si>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</si>
  <si>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</si>
  <si>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</si>
  <si>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</si>
  <si>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</si>
  <si>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</si>
  <si>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</si>
  <si>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</si>
  <si>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</si>
  <si>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</si>
  <si>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</si>
  <si>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</si>
  <si>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</si>
  <si>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</si>
  <si>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</si>
  <si>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</si>
  <si>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</si>
  <si>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</si>
  <si>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</si>
  <si>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</si>
  <si>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</si>
  <si>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</si>
  <si>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</si>
  <si>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</si>
  <si>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</si>
  <si>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</si>
  <si>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</si>
  <si>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</si>
  <si>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</si>
  <si>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</si>
  <si>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</si>
  <si>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</si>
  <si>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</si>
  <si>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</si>
  <si>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</si>
  <si>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</si>
  <si>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</si>
  <si>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</si>
  <si>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</si>
  <si>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</si>
  <si>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</si>
  <si>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</si>
  <si>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</si>
  <si>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</si>
  <si>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</si>
  <si>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</si>
  <si>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</si>
  <si>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</si>
  <si>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</si>
  <si>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</si>
  <si>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</si>
  <si>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</si>
  <si>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</si>
  <si>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</si>
  <si>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</si>
  <si>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</si>
  <si>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</si>
  <si>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</si>
  <si>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</si>
  <si>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</si>
  <si>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</si>
  <si>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</si>
  <si>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</si>
  <si>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</si>
  <si>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</si>
  <si>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</si>
  <si>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</si>
  <si>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</si>
  <si>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</si>
  <si>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</si>
  <si>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</si>
  <si>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</si>
  <si>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</si>
  <si>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</si>
  <si>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</si>
  <si>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</si>
  <si>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</si>
  <si>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</si>
  <si>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</si>
  <si>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</si>
  <si>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</si>
  <si>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</si>
  <si>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</si>
  <si>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</si>
  <si>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</si>
  <si>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</si>
  <si>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</si>
  <si>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</si>
  <si>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</si>
  <si>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</si>
  <si>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</si>
  <si>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</si>
  <si>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</si>
  <si>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</si>
  <si>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</si>
  <si>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</si>
  <si>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</si>
  <si>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</si>
  <si>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</si>
  <si>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</si>
  <si>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</si>
  <si>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</si>
  <si>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</si>
  <si>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</si>
  <si>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</si>
  <si>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</si>
  <si>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</si>
  <si>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</si>
  <si>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</si>
  <si>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</si>
  <si>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</si>
  <si>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</si>
  <si>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</si>
  <si>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</si>
  <si>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</si>
  <si>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</si>
  <si>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</si>
  <si>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</si>
  <si>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</si>
  <si>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</si>
  <si>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</si>
  <si>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</si>
  <si>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</si>
  <si>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</si>
  <si>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</si>
  <si>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</si>
  <si>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</si>
  <si>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</si>
  <si>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</si>
  <si>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</si>
  <si>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</si>
  <si>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</si>
  <si>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</si>
  <si>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</si>
  <si>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</si>
  <si>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</si>
  <si>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</si>
  <si>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</si>
  <si>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</si>
  <si>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</si>
  <si>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</si>
  <si>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</si>
  <si>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</si>
  <si>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</si>
  <si>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</si>
  <si>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</si>
  <si>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</si>
  <si>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</si>
  <si>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</si>
  <si>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</si>
  <si>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</si>
  <si>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</si>
  <si>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</si>
  <si>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</si>
  <si>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</si>
  <si>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</si>
  <si>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</si>
  <si>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</si>
  <si>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</si>
  <si>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</si>
  <si>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</si>
  <si>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</si>
  <si>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</si>
  <si>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</si>
  <si>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</si>
  <si>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</si>
  <si>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</si>
  <si>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</si>
  <si>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</si>
  <si>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</si>
  <si>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</si>
  <si>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</si>
  <si>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</si>
  <si>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</si>
  <si>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</si>
  <si>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</si>
  <si>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</si>
  <si>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</si>
  <si>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</si>
  <si>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</si>
  <si>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</si>
  <si>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</si>
  <si>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</si>
  <si>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</si>
  <si>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</si>
  <si>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</si>
  <si>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</si>
  <si>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</si>
  <si>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</si>
  <si>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</si>
  <si>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</si>
  <si>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</si>
  <si>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</si>
  <si>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</si>
  <si>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</si>
  <si>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</si>
  <si>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</si>
  <si>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</si>
  <si>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</si>
  <si>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</si>
  <si>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</si>
  <si>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</si>
  <si>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</si>
  <si>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</si>
  <si>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</si>
  <si>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</si>
  <si>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</si>
  <si>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</si>
  <si>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</si>
  <si>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</si>
  <si>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</si>
  <si>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</si>
  <si>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</si>
  <si>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</si>
  <si>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</si>
  <si>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</si>
  <si>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</si>
  <si>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</si>
  <si>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</si>
  <si>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</si>
  <si>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</si>
  <si>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</si>
  <si>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</si>
  <si>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</si>
  <si>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</si>
  <si>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</si>
  <si>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</si>
  <si>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</si>
  <si>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</si>
  <si>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</si>
  <si>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</si>
  <si>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</si>
  <si>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</si>
  <si>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</si>
  <si>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</si>
  <si>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</si>
  <si>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</si>
  <si>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</si>
  <si>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</si>
  <si>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</si>
  <si>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</si>
  <si>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</si>
  <si>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</si>
  <si>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</si>
  <si>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</si>
  <si>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</si>
  <si>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</si>
  <si>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</si>
  <si>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</si>
  <si>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</si>
  <si>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</si>
  <si>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</si>
  <si>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</si>
  <si>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</si>
  <si>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</si>
  <si>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</si>
  <si>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</si>
  <si>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</si>
  <si>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</si>
  <si>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</si>
  <si>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</si>
  <si>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</si>
  <si>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</si>
  <si>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</si>
  <si>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</si>
  <si>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</si>
  <si>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</si>
  <si>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</si>
  <si>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</si>
  <si>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</si>
  <si>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</si>
  <si>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</si>
  <si>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</si>
  <si>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</si>
  <si>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</si>
  <si>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</si>
  <si>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</si>
  <si>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</si>
  <si>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</si>
  <si>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</si>
  <si>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</si>
  <si>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</si>
  <si>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</si>
  <si>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</si>
  <si>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</si>
  <si>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</si>
  <si>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</si>
  <si>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</si>
  <si>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</si>
  <si>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</si>
  <si>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</si>
  <si>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</si>
  <si>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</si>
  <si>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</si>
  <si>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</si>
  <si>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</si>
  <si>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</si>
  <si>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</si>
  <si>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</si>
  <si>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</si>
  <si>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</si>
  <si>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</si>
  <si>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</si>
  <si>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</si>
  <si>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</si>
  <si>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</si>
  <si>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</si>
  <si>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</si>
  <si>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</si>
  <si>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</si>
  <si>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</si>
  <si>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</si>
  <si>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</si>
  <si>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</si>
  <si>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</si>
  <si>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</si>
  <si>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</si>
  <si>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</si>
  <si>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</si>
  <si>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</si>
  <si>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</si>
  <si>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</si>
  <si>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</si>
  <si>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</si>
  <si>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</si>
  <si>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</si>
  <si>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</si>
  <si>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</si>
  <si>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</si>
  <si>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</si>
  <si>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</si>
  <si>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</si>
  <si>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</si>
  <si>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</si>
  <si>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</si>
  <si>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</si>
  <si>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</si>
  <si>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</si>
  <si>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</si>
  <si>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</si>
  <si>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</si>
  <si>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</si>
  <si>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</si>
  <si>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</si>
  <si>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</si>
  <si>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</si>
  <si>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</si>
  <si>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</si>
  <si>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</si>
  <si>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</si>
  <si>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</si>
  <si>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</si>
  <si>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</si>
  <si>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</si>
  <si>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</si>
  <si>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</si>
  <si>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</si>
  <si>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</si>
  <si>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</si>
  <si>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</si>
  <si>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</si>
  <si>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</si>
  <si>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</si>
  <si>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</si>
  <si>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</si>
  <si>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</si>
  <si>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</si>
  <si>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</si>
  <si>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</si>
  <si>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</si>
  <si>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</si>
  <si>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</si>
  <si>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</si>
  <si>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</si>
  <si>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</si>
  <si>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</si>
  <si>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</si>
  <si>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</si>
  <si>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</si>
  <si>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</si>
  <si>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</si>
  <si>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</si>
  <si>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</si>
  <si>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</si>
  <si>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</si>
  <si>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</si>
  <si>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</si>
  <si>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</si>
  <si>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</si>
  <si>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</si>
  <si>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</si>
  <si>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</si>
  <si>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</si>
  <si>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</si>
  <si>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</si>
  <si>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</si>
  <si>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</si>
  <si>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</si>
  <si>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</si>
  <si>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</si>
  <si>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</si>
  <si>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</si>
  <si>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</si>
  <si>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</si>
  <si>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</si>
  <si>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</si>
  <si>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</si>
  <si>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</si>
  <si>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</si>
  <si>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</si>
  <si>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</si>
  <si>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</si>
  <si>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</si>
  <si>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</si>
  <si>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</si>
  <si>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</si>
  <si>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</si>
  <si>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</si>
  <si>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</si>
  <si>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</si>
  <si>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</si>
  <si>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</si>
  <si>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</si>
  <si>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</si>
  <si>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</si>
  <si>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</si>
  <si>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</si>
  <si>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</si>
  <si>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</si>
  <si>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</si>
  <si>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</si>
  <si>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</si>
  <si>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</si>
  <si>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</si>
  <si>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</si>
  <si>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</si>
  <si>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</si>
  <si>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</si>
  <si>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</si>
  <si>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</si>
  <si>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</si>
  <si>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</si>
  <si>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</si>
  <si>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</si>
  <si>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</si>
  <si>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</si>
  <si>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</si>
  <si>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</si>
  <si>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</si>
  <si>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</si>
  <si>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</si>
  <si>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</si>
  <si>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</si>
  <si>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</si>
  <si>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</si>
  <si>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</si>
  <si>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</si>
  <si>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</si>
  <si>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</si>
  <si>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</si>
  <si>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</si>
  <si>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</si>
  <si>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</si>
  <si>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</si>
  <si>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</si>
  <si>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</si>
  <si>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</si>
  <si>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</si>
  <si>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</si>
  <si>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</si>
  <si>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</si>
  <si>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</si>
  <si>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</si>
  <si>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</si>
  <si>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</si>
  <si>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</si>
  <si>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</si>
  <si>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</si>
  <si>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</si>
  <si>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</si>
  <si>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</si>
  <si>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</si>
  <si>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</si>
  <si>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</si>
  <si>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</si>
  <si>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</si>
  <si>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</si>
  <si>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</si>
  <si>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</si>
  <si>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</si>
  <si>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</si>
  <si>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</si>
  <si>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</si>
  <si>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</si>
  <si>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</si>
  <si>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</si>
  <si>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</si>
  <si>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</si>
  <si>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</si>
  <si>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</si>
  <si>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</si>
  <si>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</si>
  <si>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</si>
  <si>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</si>
  <si>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</si>
  <si>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</si>
  <si>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</si>
  <si>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</si>
  <si>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</si>
  <si>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</si>
  <si>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</si>
  <si>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</si>
  <si>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</si>
  <si>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</si>
  <si>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</si>
  <si>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</si>
  <si>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</si>
  <si>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</si>
  <si>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</si>
  <si>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</si>
  <si>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</si>
  <si>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</si>
  <si>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</si>
  <si>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</si>
  <si>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</si>
  <si>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</si>
  <si>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</si>
  <si>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</si>
  <si>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</si>
  <si>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</si>
  <si>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</si>
  <si>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</si>
  <si>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</si>
  <si>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</si>
  <si>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</si>
  <si>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</si>
  <si>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</si>
  <si>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</si>
  <si>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</si>
  <si>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</si>
  <si>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</si>
  <si>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</si>
  <si>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</si>
  <si>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</si>
  <si>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</si>
  <si>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</si>
  <si>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</si>
  <si>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</si>
  <si>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</si>
  <si>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</si>
  <si>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</si>
  <si>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</si>
  <si>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</si>
  <si>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</si>
  <si>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</si>
  <si>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</si>
  <si>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</si>
  <si>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</si>
  <si>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</si>
  <si>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</si>
  <si>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</si>
  <si>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</si>
  <si>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</si>
  <si>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</si>
  <si>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</si>
  <si>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</si>
  <si>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</si>
  <si>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</si>
  <si>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</si>
  <si>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</si>
  <si>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</si>
  <si>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</si>
  <si>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</si>
  <si>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</si>
  <si>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</si>
  <si>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</si>
  <si>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</si>
  <si>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</si>
  <si>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</si>
  <si>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</si>
  <si>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</si>
  <si>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</si>
  <si>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</si>
  <si>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</si>
  <si>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</si>
  <si>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</si>
  <si>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</si>
  <si>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</si>
  <si>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</si>
  <si>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</si>
  <si>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</si>
  <si>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</si>
  <si>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</si>
  <si>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</si>
  <si>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</si>
  <si>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</si>
  <si>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</si>
  <si>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</si>
  <si>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</si>
  <si>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</si>
  <si>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</si>
  <si>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</si>
  <si>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</si>
  <si>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</si>
  <si>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</si>
  <si>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</si>
  <si>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</si>
  <si>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</si>
  <si>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</si>
  <si>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</si>
  <si>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</si>
  <si>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</si>
  <si>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</si>
  <si>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</si>
  <si>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</si>
  <si>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</si>
  <si>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</si>
  <si>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</si>
  <si>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</si>
  <si>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</si>
  <si>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</si>
  <si>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</si>
  <si>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</si>
  <si>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</si>
  <si>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</si>
  <si>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</si>
  <si>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</si>
  <si>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</si>
  <si>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</si>
  <si>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</si>
  <si>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</si>
  <si>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</si>
  <si>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</si>
  <si>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</si>
  <si>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</si>
  <si>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</si>
  <si>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</si>
  <si>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</si>
  <si>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</si>
  <si>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</si>
  <si>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</si>
  <si>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</si>
  <si>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</si>
  <si>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</si>
  <si>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</si>
  <si>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</si>
  <si>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</si>
  <si>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</si>
  <si>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</si>
  <si>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</si>
  <si>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</si>
  <si>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</si>
  <si>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</si>
  <si>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</si>
  <si>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</si>
  <si>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</si>
  <si>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</si>
  <si>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</si>
  <si>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</si>
  <si>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</si>
  <si>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</si>
  <si>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</si>
  <si>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</si>
  <si>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</si>
  <si>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</si>
  <si>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</si>
  <si>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</si>
  <si>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</si>
  <si>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</si>
  <si>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</si>
  <si>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</si>
  <si>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</si>
  <si>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</si>
  <si>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</si>
  <si>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</si>
  <si>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</si>
  <si>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</si>
  <si>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</si>
  <si>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</si>
  <si>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</si>
  <si>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</si>
  <si>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</si>
  <si>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</si>
  <si>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</si>
  <si>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</si>
  <si>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</si>
  <si>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</si>
  <si>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</si>
  <si>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</si>
  <si>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</si>
  <si>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</si>
  <si>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</si>
  <si>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</si>
  <si>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</si>
  <si>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</si>
  <si>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</si>
  <si>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</si>
  <si>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</si>
  <si>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</si>
  <si>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</si>
  <si>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</si>
  <si>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</si>
  <si>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</si>
  <si>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</si>
  <si>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</si>
  <si>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</si>
  <si>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</si>
  <si>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</si>
  <si>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</si>
  <si>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</si>
  <si>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</si>
  <si>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</si>
  <si>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</si>
  <si>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</si>
  <si>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</si>
  <si>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</si>
  <si>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</si>
  <si>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</si>
  <si>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</si>
  <si>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</si>
  <si>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</si>
  <si>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</si>
  <si>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</si>
  <si>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</si>
  <si>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</si>
  <si>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</si>
  <si>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</si>
  <si>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</si>
  <si>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</si>
  <si>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</si>
  <si>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</si>
  <si>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</si>
  <si>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</si>
  <si>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</si>
  <si>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</si>
  <si>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</si>
  <si>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</si>
  <si>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</si>
  <si>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</si>
  <si>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</si>
  <si>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</si>
  <si>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</si>
  <si>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</si>
  <si>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</si>
  <si>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</si>
  <si>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</si>
  <si>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</si>
  <si>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</si>
  <si>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</si>
  <si>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</si>
  <si>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</si>
  <si>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</si>
  <si>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</si>
  <si>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</si>
  <si>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</si>
  <si>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</si>
  <si>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</si>
  <si>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</si>
  <si>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</si>
  <si>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</si>
  <si>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</si>
  <si>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</si>
  <si>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</si>
  <si>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</si>
  <si>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</si>
  <si>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</si>
  <si>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</si>
  <si>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</si>
  <si>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</si>
  <si>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</si>
  <si>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</si>
  <si>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</si>
  <si>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</si>
  <si>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</si>
  <si>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</si>
  <si>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</si>
  <si>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</si>
  <si>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</si>
  <si>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</si>
  <si>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</si>
  <si>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</si>
  <si>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</si>
  <si>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</si>
  <si>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</si>
  <si>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</si>
  <si>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</si>
  <si>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</si>
  <si>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</si>
  <si>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</si>
  <si>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</si>
  <si>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</si>
  <si>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</si>
  <si>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</si>
  <si>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</si>
  <si>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</si>
  <si>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</si>
  <si>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</si>
  <si>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</si>
  <si>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</si>
  <si>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</si>
  <si>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</si>
  <si>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</si>
  <si>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</si>
  <si>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</si>
  <si>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</si>
  <si>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</si>
  <si>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</si>
  <si>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</si>
  <si>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</si>
  <si>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</si>
  <si>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</si>
  <si>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</si>
  <si>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</si>
  <si>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</si>
  <si>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</si>
  <si>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</si>
  <si>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</si>
  <si>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</si>
  <si>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</si>
  <si>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</si>
  <si>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</si>
  <si>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</si>
  <si>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</si>
  <si>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</si>
  <si>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</si>
  <si>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</si>
  <si>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</si>
  <si>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</si>
  <si>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</si>
  <si>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</si>
  <si>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</si>
  <si>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</si>
  <si>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</si>
  <si>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</si>
  <si>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</si>
  <si>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</si>
  <si>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</si>
  <si>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</si>
  <si>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</si>
  <si>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</si>
  <si>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</si>
  <si>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</si>
  <si>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</si>
  <si>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</si>
  <si>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</si>
  <si>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</si>
  <si>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</si>
  <si>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</si>
  <si>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</si>
  <si>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</si>
  <si>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</si>
  <si>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</si>
  <si>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</si>
  <si>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</si>
  <si>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</si>
  <si>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</si>
  <si>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</si>
  <si>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</si>
  <si>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</si>
  <si>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</si>
  <si>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</si>
  <si>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</si>
  <si>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</si>
  <si>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</si>
  <si>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</si>
  <si>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</si>
  <si>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</si>
  <si>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</si>
  <si>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</si>
  <si>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</si>
  <si>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</si>
  <si>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</si>
  <si>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</si>
  <si>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</si>
  <si>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</si>
  <si>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</si>
  <si>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</si>
  <si>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</si>
  <si>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</si>
  <si>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</si>
  <si>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</si>
  <si>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</si>
  <si>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</si>
  <si>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</si>
  <si>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</si>
  <si>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</si>
  <si>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</si>
  <si>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</si>
  <si>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</si>
  <si>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</si>
  <si>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</si>
  <si>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</si>
  <si>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</si>
  <si>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</si>
  <si>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</si>
  <si>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</si>
  <si>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</si>
  <si>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</si>
  <si>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</si>
  <si>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</si>
  <si>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</si>
  <si>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</si>
  <si>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</si>
  <si>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</si>
  <si>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</si>
  <si>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</si>
  <si>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</si>
  <si>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</si>
  <si>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</si>
  <si>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</si>
  <si>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</si>
  <si>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</si>
  <si>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</si>
  <si>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</si>
  <si>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</si>
  <si>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</si>
  <si>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</si>
  <si>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</si>
  <si>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</si>
  <si>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</si>
  <si>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</si>
  <si>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</si>
  <si>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</si>
  <si>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</si>
  <si>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</si>
  <si>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</si>
  <si>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</si>
  <si>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</si>
  <si>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</si>
  <si>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</si>
  <si>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</si>
  <si>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</si>
  <si>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</si>
  <si>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</si>
  <si>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</si>
  <si>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</si>
  <si>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</si>
  <si>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</si>
  <si>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</si>
  <si>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</si>
  <si>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</si>
  <si>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</si>
  <si>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</si>
  <si>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</si>
  <si>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</si>
  <si>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</si>
  <si>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</si>
  <si>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</si>
  <si>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</si>
  <si>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</si>
  <si>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</si>
  <si>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</si>
  <si>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</si>
  <si>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</si>
  <si>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</si>
  <si>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</si>
  <si>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</si>
  <si>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</si>
  <si>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</si>
  <si>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</si>
  <si>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</si>
  <si>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</si>
  <si>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</si>
  <si>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</si>
  <si>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</si>
  <si>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</si>
  <si>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</si>
  <si>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</si>
  <si>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</si>
  <si>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</si>
  <si>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</si>
  <si>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</si>
  <si>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</si>
  <si>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</si>
  <si>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</si>
  <si>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</si>
  <si>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</si>
  <si>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</si>
  <si>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</si>
  <si>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</si>
  <si>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</si>
  <si>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</si>
  <si>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</si>
  <si>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</si>
  <si>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</si>
  <si>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</si>
  <si>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</si>
  <si>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</si>
  <si>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</si>
  <si>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</si>
  <si>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</si>
  <si>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</si>
  <si>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</si>
  <si>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</si>
  <si>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</si>
  <si>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</si>
  <si>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</si>
  <si>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</si>
  <si>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</si>
  <si>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</si>
  <si>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</si>
  <si>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</si>
  <si>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</si>
  <si>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</si>
  <si>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</si>
  <si>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</si>
  <si>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</si>
  <si>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</si>
  <si>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</si>
  <si>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</si>
  <si>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</si>
  <si>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</si>
  <si>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</si>
  <si>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</si>
  <si>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</si>
  <si>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</si>
  <si>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</si>
  <si>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</si>
  <si>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</si>
  <si>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</si>
  <si>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</si>
  <si>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</si>
  <si>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</si>
  <si>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</si>
  <si>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</si>
  <si>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</si>
  <si>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</si>
  <si>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</si>
  <si>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</si>
  <si>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</si>
  <si>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</si>
  <si>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</si>
  <si>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</si>
  <si>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</si>
  <si>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</si>
  <si>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</si>
  <si>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</si>
  <si>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</si>
  <si>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</si>
  <si>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</si>
  <si>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</si>
  <si>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</si>
  <si>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</si>
  <si>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</si>
  <si>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</si>
  <si>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</si>
  <si>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</si>
  <si>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</si>
  <si>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</si>
  <si>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</si>
  <si>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</si>
  <si>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</si>
  <si>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</si>
  <si>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</si>
  <si>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</si>
  <si>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</si>
  <si>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</si>
  <si>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</si>
  <si>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</si>
  <si>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</si>
  <si>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</si>
  <si>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</si>
  <si>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</si>
  <si>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</si>
  <si>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</si>
  <si>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</si>
  <si>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</si>
  <si>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</si>
  <si>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</si>
  <si>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</si>
  <si>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</si>
  <si>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</si>
  <si>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</si>
  <si>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</si>
  <si>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</si>
  <si>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</si>
  <si>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</si>
  <si>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</si>
  <si>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</si>
  <si>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</si>
  <si>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</si>
  <si>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</si>
  <si>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</si>
  <si>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</si>
  <si>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</si>
  <si>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</si>
  <si>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</si>
  <si>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</si>
  <si>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</si>
  <si>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</si>
  <si>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</si>
  <si>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</si>
  <si>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</si>
  <si>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</si>
  <si>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</si>
  <si>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</si>
  <si>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</si>
  <si>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</si>
  <si>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</si>
  <si>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</si>
  <si>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</si>
  <si>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</si>
  <si>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</si>
  <si>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</si>
  <si>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</si>
  <si>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</si>
  <si>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</si>
  <si>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</si>
  <si>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</si>
  <si>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</si>
  <si>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</si>
  <si>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</si>
  <si>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</si>
  <si>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</si>
  <si>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</si>
  <si>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</si>
  <si>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</si>
  <si>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</si>
  <si>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</si>
  <si>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</si>
  <si>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</si>
  <si>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</si>
  <si>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</si>
  <si>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</si>
  <si>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</si>
  <si>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</si>
  <si>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</si>
  <si>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</si>
  <si>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</si>
  <si>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</si>
  <si>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</si>
  <si>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</si>
  <si>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</si>
  <si>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</si>
  <si>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</si>
  <si>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</si>
  <si>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</si>
  <si>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</si>
  <si>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</si>
  <si>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</si>
  <si>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</si>
  <si>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</si>
  <si>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</si>
  <si>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</si>
  <si>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</si>
  <si>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</si>
  <si>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</si>
  <si>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</si>
  <si>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</si>
  <si>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</si>
  <si>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</si>
  <si>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</si>
  <si>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</si>
  <si>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</si>
  <si>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</si>
  <si>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</si>
  <si>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</si>
  <si>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</si>
  <si>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</si>
  <si>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</si>
  <si>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</si>
  <si>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</si>
  <si>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</si>
  <si>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</si>
  <si>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</si>
  <si>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</si>
  <si>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</si>
  <si>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</si>
  <si>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</si>
  <si>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</si>
  <si>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</si>
  <si>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</si>
  <si>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</si>
  <si>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</si>
  <si>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</si>
  <si>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</si>
  <si>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</si>
  <si>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</si>
  <si>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</si>
  <si>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</si>
  <si>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</si>
  <si>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</si>
  <si>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</si>
  <si>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</si>
  <si>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</si>
  <si>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</si>
  <si>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</si>
  <si>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</si>
  <si>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</si>
  <si>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</si>
  <si>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</si>
  <si>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</si>
  <si>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</si>
  <si>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</si>
  <si>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</si>
  <si>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</si>
  <si>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</si>
  <si>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</si>
  <si>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</si>
  <si>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</si>
  <si>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</si>
  <si>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</si>
  <si>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</si>
  <si>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</si>
  <si>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</si>
  <si>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</si>
  <si>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</si>
  <si>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</si>
  <si>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</si>
  <si>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</si>
  <si>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</si>
  <si>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</si>
  <si>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</si>
  <si>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</si>
  <si>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</si>
  <si>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</si>
  <si>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</si>
  <si>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</si>
  <si>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</si>
  <si>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</si>
  <si>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</si>
  <si>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</si>
  <si>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</si>
  <si>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</si>
  <si>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</si>
  <si>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</si>
  <si>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</si>
  <si>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</si>
  <si>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</si>
  <si>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</si>
  <si>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</si>
  <si>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</si>
  <si>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</si>
  <si>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</si>
  <si>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</si>
  <si>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</si>
  <si>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</si>
  <si>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</si>
  <si>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</si>
  <si>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</si>
  <si>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</si>
  <si>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</si>
  <si>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</si>
  <si>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</si>
  <si>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</si>
  <si>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</si>
  <si>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</si>
  <si>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</si>
  <si>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</si>
  <si>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</si>
  <si>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</si>
  <si>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</si>
  <si>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</si>
  <si>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</si>
  <si>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</si>
  <si>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</si>
  <si>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</si>
  <si>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</si>
  <si>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</si>
  <si>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</si>
  <si>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</si>
  <si>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</si>
  <si>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</si>
  <si>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</si>
  <si>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</si>
  <si>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</si>
  <si>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</si>
  <si>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</si>
  <si>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</si>
  <si>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</si>
  <si>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</si>
  <si>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</si>
  <si>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</si>
  <si>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</si>
  <si>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</si>
  <si>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</si>
  <si>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</si>
  <si>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</si>
  <si>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</si>
  <si>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</si>
  <si>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</si>
  <si>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</si>
  <si>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</si>
  <si>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</si>
  <si>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</si>
  <si>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</si>
  <si>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</si>
  <si>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</si>
  <si>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</si>
  <si>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</si>
  <si>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</si>
  <si>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</si>
  <si>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</si>
  <si>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</si>
  <si>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</si>
  <si>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</si>
  <si>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</si>
  <si>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</si>
  <si>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</si>
  <si>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</si>
  <si>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</si>
  <si>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</si>
  <si>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</si>
  <si>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</si>
  <si>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</si>
  <si>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</si>
  <si>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</si>
  <si>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</si>
  <si>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</si>
  <si>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</si>
  <si>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</si>
  <si>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</si>
  <si>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</si>
  <si>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</si>
  <si>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</si>
  <si>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</si>
  <si>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</si>
  <si>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</si>
  <si>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</si>
  <si>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</si>
  <si>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</si>
  <si>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</si>
  <si>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</si>
  <si>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</si>
  <si>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</si>
  <si>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</si>
  <si>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</si>
  <si>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</si>
  <si>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</si>
  <si>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</si>
  <si>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</si>
  <si>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</si>
  <si>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</si>
  <si>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</si>
  <si>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</si>
  <si>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</si>
  <si>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</si>
  <si>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</si>
  <si>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</si>
  <si>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</si>
  <si>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</si>
  <si>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</si>
  <si>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</si>
  <si>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</si>
  <si>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</si>
  <si>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</si>
  <si>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</si>
  <si>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</si>
  <si>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</si>
  <si>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</si>
  <si>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</si>
  <si>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</si>
  <si>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</si>
  <si>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</si>
  <si>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</si>
  <si>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</si>
  <si>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</si>
  <si>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</si>
  <si>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</si>
  <si>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</si>
  <si>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</si>
  <si>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</si>
  <si>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</si>
  <si>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</si>
  <si>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</si>
  <si>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</si>
  <si>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</si>
  <si>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</si>
  <si>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</si>
  <si>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</si>
  <si>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</si>
  <si>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</si>
  <si>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</si>
  <si>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</si>
  <si>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</si>
  <si>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</si>
  <si>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</si>
  <si>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</si>
  <si>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</si>
  <si>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</si>
  <si>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</si>
  <si>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</si>
  <si>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</si>
  <si>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</si>
  <si>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</si>
  <si>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</si>
  <si>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</si>
  <si>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</si>
  <si>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</si>
  <si>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</si>
  <si>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</si>
  <si>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</si>
  <si>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</si>
  <si>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</si>
  <si>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</si>
  <si>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</si>
  <si>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</si>
  <si>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</si>
  <si>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</si>
  <si>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</si>
  <si>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</si>
  <si>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</si>
  <si>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</si>
  <si>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</si>
  <si>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</si>
  <si>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</si>
  <si>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</si>
  <si>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</si>
  <si>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</si>
  <si>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</si>
  <si>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</si>
  <si>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</si>
  <si>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</si>
  <si>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</si>
  <si>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</si>
  <si>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</si>
  <si>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</si>
  <si>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</si>
  <si>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</si>
  <si>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</si>
  <si>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</si>
  <si>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</si>
  <si>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</si>
  <si>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</si>
  <si>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</si>
  <si>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</si>
  <si>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</si>
  <si>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</si>
  <si>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</si>
  <si>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</si>
  <si>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</si>
  <si>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</si>
  <si>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</si>
  <si>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</si>
  <si>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</si>
  <si>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</si>
  <si>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</si>
  <si>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</si>
  <si>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</si>
  <si>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</si>
  <si>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</si>
  <si>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</si>
  <si>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</si>
  <si>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</si>
  <si>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</si>
  <si>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</si>
  <si>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</si>
  <si>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</si>
  <si>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</si>
  <si>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</si>
  <si>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</si>
  <si>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</si>
  <si>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</si>
  <si>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</si>
  <si>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</si>
  <si>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</si>
  <si>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</si>
  <si>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</si>
  <si>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</si>
  <si>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</si>
  <si>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</si>
  <si>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</si>
  <si>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</si>
  <si>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</si>
  <si>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</si>
  <si>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</si>
  <si>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</si>
  <si>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</si>
  <si>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</si>
  <si>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</si>
  <si>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</si>
  <si>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</si>
  <si>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</si>
  <si>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</si>
  <si>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</si>
  <si>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</si>
  <si>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</si>
  <si>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</si>
  <si>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</si>
  <si>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</si>
  <si>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</si>
  <si>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</si>
  <si>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</si>
  <si>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</si>
  <si>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</si>
  <si>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</si>
  <si>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</si>
  <si>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</si>
  <si>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</si>
  <si>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</si>
  <si>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</si>
  <si>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</si>
  <si>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</si>
  <si>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</si>
  <si>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</si>
  <si>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</si>
  <si>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</si>
  <si>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</si>
  <si>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</si>
  <si>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</si>
  <si>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</si>
  <si>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</si>
  <si>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</si>
  <si>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</si>
  <si>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</si>
  <si>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</si>
  <si>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</si>
  <si>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</si>
  <si>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</si>
  <si>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</si>
  <si>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</si>
  <si>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</si>
  <si>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</si>
  <si>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</si>
  <si>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</si>
  <si>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</si>
  <si>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</si>
  <si>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</si>
  <si>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</si>
  <si>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</si>
  <si>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</si>
  <si>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</si>
  <si>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</si>
  <si>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</si>
  <si>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</si>
  <si>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</si>
  <si>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</si>
  <si>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</si>
  <si>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</si>
  <si>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</si>
  <si>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</si>
  <si>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</si>
  <si>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</si>
  <si>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</si>
  <si>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</si>
  <si>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</si>
  <si>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</si>
  <si>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</si>
  <si>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</si>
  <si>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</si>
  <si>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</si>
  <si>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</si>
  <si>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</si>
  <si>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</si>
  <si>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</si>
  <si>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</si>
  <si>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</si>
  <si>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</si>
  <si>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</si>
  <si>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</si>
  <si>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</si>
  <si>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</si>
  <si>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</si>
  <si>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</si>
  <si>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</si>
  <si>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</si>
  <si>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</si>
  <si>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</si>
  <si>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</si>
  <si>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</si>
  <si>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</si>
  <si>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</si>
  <si>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</si>
  <si>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</si>
  <si>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</si>
  <si>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</si>
  <si>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</si>
  <si>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</si>
  <si>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</si>
  <si>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</si>
  <si>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</si>
  <si>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</si>
  <si>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</si>
  <si>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</si>
  <si>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</si>
  <si>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</si>
  <si>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</si>
  <si>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</si>
  <si>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</si>
  <si>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</si>
  <si>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</si>
  <si>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</si>
  <si>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</si>
  <si>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</si>
  <si>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</si>
  <si>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</si>
  <si>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</si>
  <si>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</si>
  <si>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</si>
  <si>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</si>
  <si>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</si>
  <si>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</si>
  <si>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</si>
  <si>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</si>
  <si>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</si>
  <si>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</si>
  <si>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</si>
  <si>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</si>
  <si>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</si>
  <si>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</si>
  <si>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</si>
  <si>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</si>
  <si>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</si>
  <si>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</si>
  <si>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</si>
  <si>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</si>
  <si>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</si>
  <si>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</si>
  <si>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</si>
  <si>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</si>
  <si>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</si>
  <si>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</si>
  <si>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</si>
  <si>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</si>
  <si>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</si>
  <si>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</si>
  <si>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</si>
  <si>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</si>
  <si>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</si>
  <si>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</si>
  <si>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</si>
  <si>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</si>
  <si>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</si>
  <si>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</si>
  <si>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</si>
  <si>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</si>
  <si>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</si>
  <si>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</si>
  <si>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</si>
  <si>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</si>
  <si>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</si>
  <si>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</si>
  <si>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</si>
  <si>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</si>
  <si>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</si>
  <si>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</si>
  <si>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</si>
  <si>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</si>
  <si>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</si>
  <si>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</si>
  <si>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</si>
  <si>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</si>
  <si>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</si>
  <si>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</si>
  <si>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</si>
  <si>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</si>
  <si>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</si>
  <si>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</si>
  <si>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</si>
  <si>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</si>
  <si>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</si>
  <si>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</si>
  <si>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</si>
  <si>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</si>
  <si>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</si>
  <si>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</si>
  <si>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</si>
  <si>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</si>
  <si>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</si>
  <si>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</si>
  <si>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</si>
  <si>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</si>
  <si>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</si>
  <si>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</si>
  <si>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</si>
  <si>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</si>
  <si>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</si>
  <si>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</si>
  <si>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</si>
  <si>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</si>
  <si>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</si>
  <si>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</si>
  <si>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</si>
  <si>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</si>
  <si>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</si>
  <si>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</si>
  <si>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</si>
  <si>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</si>
  <si>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</si>
  <si>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</si>
  <si>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</si>
  <si>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</si>
  <si>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</si>
  <si>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</si>
  <si>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</si>
  <si>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</si>
  <si>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</si>
  <si>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</si>
  <si>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</si>
  <si>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</si>
  <si>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</si>
  <si>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</si>
  <si>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</si>
  <si>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</si>
  <si>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</si>
  <si>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</si>
  <si>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</si>
  <si>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</si>
  <si>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</si>
  <si>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</si>
  <si>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</si>
  <si>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</si>
  <si>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</si>
  <si>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</si>
  <si>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</si>
  <si>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</si>
  <si>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</si>
  <si>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</si>
  <si>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</si>
  <si>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</si>
  <si>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</si>
  <si>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</si>
  <si>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</si>
  <si>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</si>
  <si>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</si>
  <si>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</si>
  <si>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</si>
  <si>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</si>
  <si>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</si>
  <si>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</si>
  <si>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</si>
  <si>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</si>
  <si>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</si>
  <si>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</si>
  <si>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</si>
  <si>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</si>
  <si>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</si>
  <si>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</si>
  <si>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</si>
  <si>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</si>
  <si>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</si>
  <si>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</si>
  <si>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</si>
  <si>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</si>
  <si>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</si>
  <si>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</si>
  <si>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</si>
  <si>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</si>
  <si>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</si>
  <si>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</si>
  <si>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</si>
  <si>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</si>
  <si>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</si>
  <si>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</si>
  <si>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</si>
  <si>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</si>
  <si>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</si>
  <si>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</si>
  <si>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</si>
  <si>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</si>
  <si>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</si>
  <si>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</si>
  <si>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</si>
  <si>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</si>
  <si>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</si>
  <si>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</si>
  <si>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</si>
  <si>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</si>
  <si>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</si>
  <si>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</si>
  <si>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</si>
  <si>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</si>
  <si>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</si>
  <si>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</si>
  <si>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</si>
  <si>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</si>
  <si>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</si>
  <si>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</si>
  <si>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</si>
  <si>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</si>
  <si>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</si>
  <si>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</si>
  <si>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</si>
  <si>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</si>
  <si>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</si>
  <si>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</si>
  <si>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</si>
  <si>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</si>
  <si>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</si>
  <si>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</si>
  <si>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</si>
  <si>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</si>
  <si>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</si>
  <si>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</si>
  <si>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</si>
  <si>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</si>
  <si>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</si>
  <si>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</si>
  <si>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</si>
  <si>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</si>
  <si>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</si>
  <si>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</si>
  <si>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</si>
  <si>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</si>
  <si>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</si>
  <si>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</si>
  <si>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</si>
  <si>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</si>
  <si>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</si>
  <si>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</si>
  <si>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</si>
  <si>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</si>
  <si>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</si>
  <si>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</si>
  <si>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</si>
  <si>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</si>
  <si>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</si>
  <si>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</si>
  <si>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</si>
  <si>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</si>
  <si>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</si>
  <si>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</si>
  <si>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</si>
  <si>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</si>
  <si>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</si>
  <si>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</si>
  <si>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</si>
  <si>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</si>
  <si>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</si>
  <si>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</si>
  <si>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</si>
  <si>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</si>
  <si>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</si>
  <si>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</si>
  <si>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</si>
  <si>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</si>
  <si>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</si>
  <si>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</si>
  <si>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</si>
  <si>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</si>
  <si>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</si>
  <si>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</si>
  <si>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</si>
  <si>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</si>
  <si>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</si>
  <si>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</si>
  <si>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</si>
  <si>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</si>
  <si>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</si>
  <si>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</si>
  <si>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</si>
  <si>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</si>
  <si>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</si>
  <si>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</si>
  <si>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</si>
  <si>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</si>
  <si>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</si>
  <si>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</si>
  <si>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</si>
  <si>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</si>
  <si>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</si>
  <si>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</si>
  <si>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</si>
  <si>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</si>
  <si>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</si>
  <si>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</si>
  <si>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</si>
  <si>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</si>
  <si>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</si>
  <si>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</si>
  <si>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</si>
  <si>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</si>
  <si>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</si>
  <si>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</si>
  <si>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</si>
  <si>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</si>
  <si>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</si>
  <si>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</si>
  <si>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</si>
  <si>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</si>
  <si>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</si>
  <si>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</si>
  <si>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</si>
  <si>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</si>
  <si>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</si>
  <si>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</si>
  <si>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</si>
  <si>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</si>
  <si>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</si>
  <si>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</si>
  <si>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</si>
  <si>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</si>
  <si>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</si>
  <si>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</si>
  <si>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</si>
  <si>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</si>
  <si>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</si>
  <si>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</si>
  <si>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</si>
  <si>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</si>
  <si>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</si>
  <si>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</si>
  <si>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</si>
  <si>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</si>
  <si>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</si>
  <si>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</si>
  <si>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</si>
  <si>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</si>
  <si>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</si>
  <si>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</si>
  <si>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</si>
  <si>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</si>
  <si>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</si>
  <si>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</si>
  <si>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</si>
  <si>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</si>
  <si>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</si>
  <si>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</si>
  <si>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</si>
  <si>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</si>
  <si>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</si>
  <si>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</si>
  <si>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</si>
  <si>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</si>
  <si>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</si>
  <si>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</si>
  <si>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</si>
  <si>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</si>
  <si>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</si>
  <si>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</si>
  <si>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</si>
  <si>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</si>
  <si>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</si>
  <si>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</si>
  <si>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</si>
  <si>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</si>
  <si>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</si>
  <si>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</si>
  <si>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</si>
  <si>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</si>
  <si>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</si>
  <si>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</si>
  <si>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</si>
  <si>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</si>
  <si>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</si>
  <si>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</si>
  <si>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</si>
  <si>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</si>
  <si>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</si>
  <si>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</si>
  <si>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</si>
  <si>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</si>
  <si>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</si>
  <si>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</si>
  <si>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</si>
  <si>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</si>
  <si>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</si>
  <si>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</si>
  <si>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</si>
  <si>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</si>
  <si>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</si>
  <si>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</si>
  <si>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</si>
  <si>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</si>
  <si>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</si>
  <si>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</si>
  <si>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</si>
  <si>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</si>
  <si>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</si>
  <si>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</si>
  <si>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</si>
  <si>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</si>
  <si>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</si>
  <si>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</si>
  <si>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</si>
  <si>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</si>
  <si>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</si>
  <si>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</si>
  <si>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</si>
  <si>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</si>
  <si>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</si>
  <si>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</si>
  <si>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</si>
  <si>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</si>
  <si>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</si>
  <si>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</si>
  <si>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</si>
  <si>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</si>
  <si>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</si>
  <si>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</si>
  <si>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</si>
  <si>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</si>
  <si>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</si>
  <si>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</si>
  <si>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</si>
  <si>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</si>
  <si>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</si>
  <si>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</si>
  <si>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</si>
  <si>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</si>
  <si>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</si>
  <si>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</si>
  <si>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</si>
  <si>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</si>
  <si>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</si>
  <si>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</si>
  <si>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</si>
  <si>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</si>
  <si>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</si>
  <si>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</si>
  <si>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</si>
  <si>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</si>
  <si>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</si>
  <si>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</si>
  <si>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</si>
  <si>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</si>
  <si>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</si>
  <si>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</si>
  <si>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</si>
  <si>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</si>
  <si>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</si>
  <si>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</si>
  <si>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</si>
  <si>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</si>
  <si>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</si>
  <si>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</si>
  <si>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</si>
  <si>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</si>
  <si>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</si>
  <si>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</si>
  <si>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</si>
  <si>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</si>
  <si>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</si>
  <si>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</si>
  <si>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</si>
  <si>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</si>
  <si>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</si>
  <si>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</si>
  <si>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</si>
  <si>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</si>
  <si>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</si>
  <si>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</si>
  <si>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</si>
  <si>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</si>
  <si>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</si>
  <si>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</si>
  <si>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</si>
  <si>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</si>
  <si>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</si>
  <si>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</si>
  <si>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</si>
  <si>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</si>
  <si>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</si>
  <si>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</si>
  <si>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</si>
  <si>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</si>
  <si>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</si>
  <si>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</si>
  <si>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</si>
  <si>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</si>
  <si>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</si>
  <si>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</si>
  <si>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</si>
  <si>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</si>
  <si>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</si>
  <si>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</si>
  <si>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</si>
  <si>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</si>
  <si>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</si>
  <si>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</si>
  <si>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</si>
  <si>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</si>
  <si>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</si>
  <si>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</si>
  <si>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</si>
  <si>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</si>
  <si>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</si>
  <si>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</si>
  <si>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</si>
  <si>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</si>
  <si>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</si>
  <si>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</si>
  <si>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</si>
  <si>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</si>
  <si>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</si>
  <si>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</si>
  <si>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</si>
  <si>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</si>
  <si>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</si>
  <si>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</si>
  <si>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</si>
  <si>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</si>
  <si>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</si>
  <si>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</si>
  <si>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</si>
  <si>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</si>
  <si>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</si>
  <si>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</si>
  <si>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</si>
  <si>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</si>
  <si>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</si>
  <si>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</si>
  <si>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</si>
  <si>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</si>
  <si>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</si>
  <si>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</si>
  <si>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</si>
  <si>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</si>
  <si>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</si>
  <si>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</si>
  <si>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</si>
  <si>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</si>
  <si>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</si>
  <si>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</si>
  <si>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</si>
  <si>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</si>
  <si>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</si>
  <si>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</si>
  <si>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</si>
  <si>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</si>
  <si>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</si>
  <si>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</si>
  <si>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</si>
  <si>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</si>
  <si>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</si>
  <si>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</si>
  <si>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</si>
  <si>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</si>
  <si>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</si>
  <si>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</si>
  <si>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</si>
  <si>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</si>
  <si>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</si>
  <si>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</si>
  <si>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</si>
  <si>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</si>
  <si>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</si>
  <si>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</si>
  <si>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</si>
  <si>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</si>
  <si>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</si>
  <si>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</si>
  <si>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</si>
  <si>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</si>
  <si>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</si>
  <si>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</si>
  <si>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</si>
  <si>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</si>
  <si>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</si>
  <si>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</si>
  <si>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</si>
  <si>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</si>
  <si>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</si>
  <si>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</si>
  <si>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</si>
  <si>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</si>
  <si>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</si>
  <si>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</si>
  <si>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</si>
  <si>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</si>
  <si>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</si>
  <si>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</si>
  <si>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</si>
  <si>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</si>
  <si>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</si>
  <si>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</si>
  <si>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</si>
  <si>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</si>
  <si>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</si>
  <si>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</si>
  <si>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</si>
  <si>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</si>
  <si>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</si>
  <si>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</si>
  <si>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</si>
  <si>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</si>
  <si>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</si>
  <si>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</si>
  <si>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</si>
  <si>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</si>
  <si>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</si>
  <si>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</si>
  <si>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</si>
  <si>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</si>
  <si>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</si>
  <si>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</si>
  <si>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</si>
  <si>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</si>
  <si>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</si>
  <si>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</si>
  <si>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</si>
  <si>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</si>
  <si>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</si>
  <si>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</si>
  <si>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</si>
  <si>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</si>
  <si>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</si>
  <si>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</si>
  <si>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</si>
  <si>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</si>
  <si>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</si>
  <si>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</si>
  <si>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</si>
  <si>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</si>
  <si>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</si>
  <si>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</si>
  <si>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</si>
  <si>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</si>
  <si>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</si>
  <si>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</si>
  <si>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</si>
  <si>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</si>
  <si>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</si>
  <si>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</si>
  <si>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</si>
  <si>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</si>
  <si>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</si>
  <si>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</si>
  <si>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</si>
  <si>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</si>
  <si>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</si>
  <si>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</si>
  <si>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</si>
  <si>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</si>
  <si>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</si>
  <si>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</si>
  <si>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</si>
  <si>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</si>
  <si>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</si>
  <si>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</si>
  <si>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</si>
  <si>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</si>
  <si>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</si>
  <si>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</si>
  <si>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</si>
  <si>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</si>
  <si>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</si>
  <si>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</si>
  <si>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</si>
  <si>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</si>
  <si>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</si>
  <si>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</si>
  <si>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</si>
  <si>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</si>
  <si>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</si>
  <si>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</si>
  <si>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</si>
  <si>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</si>
  <si>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</si>
  <si>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</si>
  <si>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</si>
  <si>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</si>
  <si>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</si>
  <si>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</si>
  <si>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</si>
  <si>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</si>
  <si>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</si>
  <si>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</si>
  <si>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</si>
  <si>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</si>
  <si>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</si>
  <si>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</si>
  <si>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</si>
  <si>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</si>
  <si>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</si>
  <si>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</si>
  <si>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</si>
  <si>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</si>
  <si>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</si>
  <si>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</si>
  <si>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</si>
  <si>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</si>
  <si>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</si>
  <si>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</si>
  <si>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</si>
  <si>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</si>
  <si>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</si>
  <si>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</si>
  <si>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</si>
  <si>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</si>
  <si>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</si>
  <si>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</si>
  <si>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</si>
  <si>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</si>
  <si>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</si>
  <si>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</si>
  <si>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</si>
  <si>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</si>
  <si>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</si>
  <si>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</si>
  <si>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</si>
  <si>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</si>
  <si>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</si>
  <si>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</si>
  <si>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</si>
  <si>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</si>
  <si>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</si>
  <si>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</si>
  <si>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</si>
  <si>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</si>
  <si>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</si>
  <si>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</si>
  <si>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</si>
  <si>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</si>
  <si>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</si>
  <si>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</si>
  <si>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</si>
  <si>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</si>
  <si>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</si>
  <si>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</si>
  <si>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</si>
  <si>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</si>
  <si>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</si>
  <si>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</si>
  <si>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</si>
  <si>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</si>
  <si>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</si>
  <si>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</si>
  <si>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</si>
  <si>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</si>
  <si>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</si>
  <si>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</si>
  <si>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</si>
  <si>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</si>
  <si>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</si>
  <si>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</si>
  <si>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</si>
  <si>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</si>
  <si>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</si>
  <si>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</si>
  <si>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</si>
  <si>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</si>
  <si>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</si>
  <si>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</si>
  <si>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</si>
  <si>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</si>
  <si>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</si>
  <si>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</si>
  <si>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</si>
  <si>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</si>
  <si>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</si>
  <si>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</si>
  <si>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</si>
  <si>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</si>
  <si>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</si>
  <si>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</si>
  <si>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</si>
  <si>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</si>
  <si>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</si>
  <si>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</si>
  <si>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</si>
  <si>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</si>
  <si>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</si>
  <si>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</si>
  <si>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</si>
  <si>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</si>
  <si>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</si>
  <si>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</si>
  <si>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</si>
  <si>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</si>
  <si>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</si>
  <si>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</si>
  <si>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</si>
  <si>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</si>
  <si>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</si>
  <si>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</si>
  <si>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</si>
  <si>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</si>
  <si>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</si>
  <si>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</si>
  <si>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</si>
  <si>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</si>
  <si>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</si>
  <si>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</si>
  <si>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</si>
  <si>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</si>
  <si>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</si>
  <si>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</si>
  <si>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</si>
  <si>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</si>
  <si>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</si>
  <si>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</si>
  <si>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</si>
  <si>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</si>
  <si>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</si>
  <si>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</si>
  <si>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</si>
  <si>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</si>
  <si>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</si>
  <si>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</si>
  <si>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</si>
  <si>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</si>
  <si>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</si>
  <si>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</si>
  <si>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</si>
  <si>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</si>
  <si>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</si>
  <si>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</si>
  <si>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</si>
  <si>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</si>
  <si>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</si>
  <si>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</si>
  <si>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</si>
  <si>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</si>
  <si>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</si>
  <si>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</si>
  <si>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</si>
  <si>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</si>
  <si>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</si>
  <si>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</si>
  <si>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</si>
  <si>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</si>
  <si>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</si>
  <si>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</si>
  <si>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</si>
  <si>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</si>
  <si>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</si>
  <si>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</si>
  <si>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</si>
  <si>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</si>
  <si>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</si>
  <si>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</si>
  <si>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</si>
  <si>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</si>
  <si>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</si>
  <si>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</si>
  <si>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</si>
  <si>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</si>
  <si>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</si>
  <si>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</si>
  <si>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</si>
  <si>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</si>
  <si>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</si>
  <si>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</si>
  <si>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</si>
  <si>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</si>
  <si>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</si>
  <si>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</si>
  <si>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</si>
  <si>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</si>
  <si>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</si>
  <si>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</si>
  <si>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</si>
  <si>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</si>
  <si>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</si>
  <si>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</si>
  <si>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</si>
  <si>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</si>
  <si>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</si>
  <si>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</si>
  <si>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</si>
  <si>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</si>
  <si>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</si>
  <si>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</si>
  <si>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</si>
  <si>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</si>
  <si>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</si>
  <si>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</si>
  <si>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</si>
  <si>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</si>
  <si>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</si>
  <si>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</si>
  <si>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</si>
  <si>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</si>
  <si>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</si>
  <si>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</si>
  <si>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</si>
  <si>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</si>
  <si>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</si>
  <si>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</si>
  <si>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</si>
  <si>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</si>
  <si>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</si>
  <si>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</si>
  <si>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</si>
  <si>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</si>
  <si>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</si>
  <si>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</si>
  <si>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</si>
  <si>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</si>
  <si>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</si>
  <si>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</si>
  <si>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</si>
  <si>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</si>
  <si>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</si>
  <si>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</si>
  <si>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</si>
  <si>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</si>
  <si>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</si>
  <si>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</si>
  <si>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</si>
  <si>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</si>
  <si>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</si>
  <si>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</si>
  <si>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</si>
  <si>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</si>
  <si>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</si>
  <si>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</si>
  <si>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</si>
  <si>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</si>
  <si>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</si>
  <si>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</si>
  <si>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</si>
  <si>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</si>
  <si>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</si>
  <si>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</si>
  <si>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</si>
  <si>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</si>
  <si>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</si>
  <si>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</si>
  <si>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</si>
  <si>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</si>
  <si>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</si>
  <si>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</si>
  <si>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</si>
  <si>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</si>
  <si>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</si>
  <si>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</si>
  <si>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</si>
  <si>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</si>
  <si>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</si>
  <si>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</si>
  <si>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</si>
  <si>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</si>
  <si>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</si>
  <si>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</si>
  <si>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</si>
  <si>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</si>
  <si>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</si>
  <si>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</si>
  <si>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</si>
  <si>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</si>
  <si>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</si>
  <si>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</si>
  <si>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</si>
  <si>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</si>
  <si>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</si>
  <si>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</si>
  <si>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</si>
  <si>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</si>
  <si>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</si>
  <si>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</si>
  <si>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</si>
  <si>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</si>
  <si>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</si>
  <si>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</si>
  <si>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</si>
  <si>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</si>
  <si>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</si>
  <si>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</si>
  <si>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</si>
  <si>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</si>
  <si>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</si>
  <si>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</si>
  <si>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</si>
  <si>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</si>
  <si>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</si>
  <si>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</si>
  <si>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</si>
  <si>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</si>
  <si>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</si>
  <si>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</si>
  <si>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</si>
  <si>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</si>
  <si>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</si>
  <si>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</si>
  <si>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</si>
  <si>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</si>
  <si>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</si>
  <si>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</si>
  <si>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</si>
  <si>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</si>
  <si>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</si>
  <si>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</si>
  <si>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</si>
  <si>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</si>
  <si>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</si>
  <si>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</si>
  <si>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</si>
  <si>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</si>
  <si>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</si>
  <si>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</si>
  <si>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</si>
  <si>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</si>
  <si>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</si>
  <si>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</si>
  <si>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</si>
  <si>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</si>
  <si>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</si>
  <si>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</si>
  <si>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</si>
  <si>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</si>
  <si>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</si>
  <si>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</si>
  <si>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</si>
  <si>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</si>
  <si>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</si>
  <si>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</si>
  <si>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</si>
  <si>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</si>
  <si>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</si>
  <si>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</si>
  <si>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</si>
  <si>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</si>
  <si>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</si>
  <si>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</si>
  <si>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</si>
  <si>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</si>
  <si>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</si>
  <si>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</si>
  <si>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</si>
  <si>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</si>
  <si>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</si>
  <si>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</si>
  <si>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</si>
  <si>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</si>
  <si>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</si>
  <si>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</si>
  <si>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</si>
  <si>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</si>
  <si>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</si>
  <si>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</si>
  <si>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</si>
  <si>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</si>
  <si>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</si>
  <si>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</si>
  <si>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</si>
  <si>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</si>
  <si>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</si>
  <si>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</si>
  <si>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</si>
  <si>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</si>
  <si>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</si>
  <si>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</si>
  <si>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</si>
  <si>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</si>
  <si>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</si>
  <si>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</si>
  <si>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</si>
  <si>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</si>
  <si>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</si>
  <si>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</si>
  <si>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</si>
  <si>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</si>
  <si>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</si>
  <si>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</si>
  <si>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</si>
  <si>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</si>
  <si>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</si>
  <si>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</si>
  <si>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</si>
  <si>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</si>
  <si>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</si>
  <si>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</si>
  <si>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</si>
  <si>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</si>
  <si>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</si>
  <si>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</si>
  <si>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</si>
  <si>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</si>
  <si>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</si>
  <si>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</si>
  <si>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</si>
  <si>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</si>
  <si>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</si>
  <si>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</si>
  <si>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</si>
  <si>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</si>
  <si>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</si>
  <si>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</si>
  <si>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</si>
  <si>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</si>
  <si>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</si>
  <si>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</si>
  <si>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</si>
  <si>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</si>
  <si>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</si>
  <si>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</si>
  <si>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</si>
  <si>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</si>
  <si>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</si>
  <si>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</si>
  <si>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</si>
  <si>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</si>
  <si>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</si>
  <si>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</si>
  <si>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</si>
  <si>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</si>
  <si>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</si>
  <si>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</si>
  <si>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</si>
  <si>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</si>
  <si>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</si>
  <si>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</si>
  <si>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</si>
  <si>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</si>
  <si>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</si>
  <si>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</si>
  <si>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</si>
  <si>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</si>
  <si>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</si>
  <si>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</si>
  <si>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</si>
  <si>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</si>
  <si>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</si>
  <si>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</si>
  <si>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</si>
  <si>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</si>
  <si>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</si>
  <si>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</si>
  <si>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</si>
  <si>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</si>
  <si>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</si>
  <si>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</si>
  <si>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</si>
  <si>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</si>
  <si>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</si>
  <si>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</si>
  <si>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</si>
  <si>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</si>
  <si>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</si>
  <si>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</si>
  <si>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</si>
  <si>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</si>
  <si>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</si>
  <si>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</si>
  <si>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</si>
  <si>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</si>
  <si>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</si>
  <si>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</si>
  <si>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</si>
  <si>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</si>
  <si>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</si>
  <si>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</si>
  <si>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</si>
  <si>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</si>
  <si>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</si>
  <si>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</si>
  <si>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</si>
  <si>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</si>
  <si>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</si>
  <si>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</si>
  <si>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</si>
  <si>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</si>
  <si>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</si>
  <si>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</si>
  <si>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</si>
  <si>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</si>
  <si>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</si>
  <si>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</si>
  <si>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</si>
  <si>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</si>
  <si>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</si>
  <si>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</si>
  <si>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</si>
  <si>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</si>
  <si>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</si>
  <si>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</si>
  <si>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</si>
  <si>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</si>
  <si>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</si>
  <si>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</si>
  <si>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</si>
  <si>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</si>
  <si>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</si>
  <si>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</si>
  <si>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</si>
  <si>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</si>
  <si>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</si>
  <si>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</si>
  <si>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</si>
  <si>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</si>
  <si>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</si>
  <si>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</si>
  <si>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</si>
  <si>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</si>
  <si>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</si>
  <si>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</si>
  <si>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</si>
  <si>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</si>
  <si>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</si>
  <si>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</si>
  <si>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</si>
  <si>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</si>
  <si>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</si>
  <si>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</si>
  <si>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</si>
  <si>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</si>
  <si>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</si>
  <si>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</si>
  <si>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</si>
  <si>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</si>
  <si>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</si>
  <si>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</si>
  <si>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</si>
  <si>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</si>
  <si>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</si>
  <si>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</si>
  <si>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</si>
  <si>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</si>
  <si>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</si>
  <si>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</si>
  <si>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</si>
  <si>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</si>
  <si>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</si>
  <si>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</si>
  <si>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</si>
  <si>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</si>
  <si>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</si>
  <si>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</si>
  <si>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</si>
  <si>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</si>
  <si>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</si>
  <si>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</si>
  <si>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</si>
  <si>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</si>
  <si>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</si>
  <si>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</si>
  <si>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</si>
  <si>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</si>
  <si>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</si>
  <si>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</si>
  <si>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</si>
  <si>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</si>
  <si>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</si>
  <si>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</si>
  <si>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</si>
  <si>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</si>
  <si>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</si>
  <si>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</si>
  <si>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</si>
  <si>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</si>
  <si>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</si>
  <si>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</si>
  <si>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</si>
  <si>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</si>
  <si>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</si>
  <si>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</si>
  <si>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</si>
  <si>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</si>
  <si>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</si>
  <si>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</si>
  <si>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</si>
  <si>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</si>
  <si>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</si>
  <si>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</si>
  <si>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</si>
  <si>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</si>
  <si>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</si>
  <si>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</si>
  <si>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</si>
  <si>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</si>
  <si>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</si>
  <si>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</si>
  <si>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</si>
  <si>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</si>
  <si>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</si>
  <si>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</si>
  <si>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</si>
  <si>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</si>
  <si>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</si>
  <si>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</si>
  <si>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</si>
  <si>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</si>
  <si>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</si>
  <si>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</si>
  <si>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</si>
  <si>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</si>
  <si>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</si>
  <si>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</si>
  <si>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</si>
  <si>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</si>
  <si>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</si>
  <si>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</si>
  <si>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</si>
  <si>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</si>
  <si>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</si>
  <si>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</si>
  <si>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</si>
  <si>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</si>
  <si>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</si>
  <si>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</si>
  <si>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</si>
  <si>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</si>
  <si>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</si>
  <si>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</si>
  <si>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</si>
  <si>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</si>
  <si>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</si>
  <si>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</si>
  <si>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</si>
  <si>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</si>
  <si>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</si>
  <si>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</si>
  <si>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</si>
  <si>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</si>
  <si>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</si>
  <si>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</si>
  <si>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</si>
  <si>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</si>
  <si>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</si>
  <si>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</si>
  <si>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</si>
  <si>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</si>
  <si>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</si>
  <si>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</si>
  <si>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</si>
  <si>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</si>
  <si>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</si>
  <si>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</si>
  <si>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</si>
  <si>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</si>
  <si>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</si>
  <si>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</si>
  <si>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</si>
  <si>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</si>
  <si>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</si>
  <si>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</si>
  <si>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</si>
  <si>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</si>
  <si>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</si>
  <si>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</si>
  <si>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</si>
  <si>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</si>
  <si>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</si>
  <si>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</si>
  <si>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</si>
  <si>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</si>
  <si>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</si>
  <si>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</si>
  <si>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</si>
  <si>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</si>
  <si>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</si>
  <si>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</si>
  <si>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</si>
  <si>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</si>
  <si>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</si>
  <si>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</si>
  <si>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</si>
  <si>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</si>
  <si>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</si>
  <si>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</si>
  <si>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</si>
  <si>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</si>
  <si>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</si>
  <si>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</si>
  <si>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</si>
  <si>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</si>
  <si>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</si>
  <si>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</si>
  <si>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</si>
  <si>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</si>
  <si>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</si>
  <si>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</si>
  <si>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</si>
  <si>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</si>
  <si>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</si>
  <si>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</si>
  <si>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</si>
  <si>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</si>
  <si>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</si>
  <si>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</si>
  <si>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</si>
  <si>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</si>
  <si>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</si>
  <si>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</si>
  <si>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</si>
  <si>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</si>
  <si>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</si>
  <si>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</si>
  <si>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</si>
  <si>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</si>
  <si>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</si>
  <si>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</si>
  <si>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</si>
  <si>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</si>
  <si>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</si>
  <si>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</si>
  <si>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</si>
  <si>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</si>
  <si>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</si>
  <si>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</si>
  <si>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</si>
  <si>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</si>
  <si>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</si>
  <si>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</si>
  <si>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</si>
  <si>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</si>
  <si>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</si>
  <si>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</si>
  <si>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</si>
  <si>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</si>
  <si>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</si>
  <si>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</si>
  <si>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</si>
  <si>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</si>
  <si>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</si>
  <si>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</si>
  <si>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</si>
  <si>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</si>
  <si>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</si>
  <si>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</si>
  <si>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</si>
  <si>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</si>
  <si>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</si>
  <si>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</si>
  <si>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</si>
  <si>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</si>
  <si>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</si>
  <si>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</si>
  <si>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</si>
  <si>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</si>
  <si>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</si>
  <si>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</si>
  <si>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</si>
  <si>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</si>
  <si>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</si>
  <si>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</si>
  <si>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</si>
  <si>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</si>
  <si>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</si>
  <si>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</si>
  <si>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</si>
  <si>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</si>
  <si>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</si>
  <si>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</si>
  <si>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</si>
  <si>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</si>
  <si>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</si>
  <si>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</si>
  <si>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</si>
  <si>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</si>
  <si>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</si>
  <si>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</si>
  <si>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</si>
  <si>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</si>
  <si>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</si>
  <si>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</si>
  <si>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</si>
  <si>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</si>
  <si>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</si>
  <si>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</si>
  <si>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</si>
  <si>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</si>
  <si>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</si>
  <si>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</si>
  <si>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</si>
  <si>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</si>
  <si>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</si>
  <si>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</si>
  <si>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</si>
  <si>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</si>
  <si>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</si>
  <si>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</si>
  <si>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</si>
  <si>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</si>
  <si>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</si>
  <si>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</si>
  <si>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</si>
  <si>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</si>
  <si>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</si>
  <si>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</si>
  <si>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</si>
  <si>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</si>
  <si>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</si>
  <si>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</si>
  <si>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</si>
  <si>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</si>
  <si>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</si>
  <si>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</si>
  <si>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</si>
  <si>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</si>
  <si>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</si>
  <si>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</si>
  <si>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</si>
  <si>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</si>
  <si>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</si>
  <si>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</si>
  <si>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</si>
  <si>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</si>
  <si>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</si>
  <si>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</si>
  <si>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</si>
  <si>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</si>
  <si>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</si>
  <si>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</si>
  <si>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</si>
  <si>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</si>
  <si>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</si>
  <si>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</si>
  <si>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</si>
  <si>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</si>
  <si>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</si>
  <si>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</si>
  <si>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</si>
  <si>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</si>
  <si>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</si>
  <si>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</si>
  <si>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</si>
  <si>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</si>
  <si>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</si>
  <si>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</si>
  <si>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</si>
  <si>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</si>
  <si>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</si>
  <si>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</si>
  <si>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</si>
  <si>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</si>
  <si>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</si>
  <si>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</si>
  <si>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</si>
  <si>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</si>
  <si>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</si>
  <si>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</si>
  <si>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</si>
  <si>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</si>
  <si>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</si>
  <si>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</si>
  <si>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</si>
  <si>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</si>
  <si>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</si>
  <si>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</si>
  <si>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</si>
  <si>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</si>
  <si>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</si>
  <si>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</si>
  <si>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</si>
  <si>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</si>
  <si>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</si>
  <si>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</si>
  <si>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</si>
  <si>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</si>
  <si>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</si>
  <si>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</si>
  <si>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</si>
  <si>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</si>
  <si>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</si>
  <si>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</si>
  <si>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</si>
  <si>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</si>
  <si>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</si>
  <si>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</si>
  <si>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</si>
  <si>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</si>
  <si>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</si>
  <si>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</si>
  <si>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</si>
  <si>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</si>
  <si>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</si>
  <si>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</si>
  <si>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</si>
  <si>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</si>
  <si>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</si>
  <si>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</si>
  <si>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</si>
  <si>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</si>
  <si>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</si>
  <si>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</si>
  <si>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</si>
  <si>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</si>
  <si>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</si>
  <si>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</si>
  <si>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</si>
  <si>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</si>
  <si>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</si>
  <si>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</si>
  <si>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</si>
  <si>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</si>
  <si>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</si>
  <si>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</si>
  <si>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</si>
  <si>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</si>
  <si>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</si>
  <si>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</si>
  <si>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</si>
  <si>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</si>
  <si>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</si>
  <si>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</si>
  <si>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</si>
  <si>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</si>
  <si>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</si>
  <si>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</si>
  <si>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</si>
  <si>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</si>
  <si>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</si>
  <si>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</si>
  <si>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</si>
  <si>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</si>
  <si>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</si>
  <si>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</si>
  <si>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</si>
  <si>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</si>
  <si>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</si>
  <si>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</si>
  <si>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</si>
  <si>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</si>
  <si>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</si>
  <si>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</si>
  <si>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</si>
  <si>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</si>
  <si>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</si>
  <si>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</si>
  <si>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</si>
  <si>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</si>
  <si>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</si>
  <si>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</si>
  <si>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</si>
  <si>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</si>
  <si>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</si>
  <si>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</si>
  <si>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</si>
  <si>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</si>
  <si>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</si>
  <si>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</si>
  <si>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</si>
  <si>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</si>
  <si>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</si>
  <si>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</si>
  <si>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</si>
  <si>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</si>
  <si>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</si>
  <si>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</si>
  <si>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</si>
  <si>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</si>
  <si>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</si>
  <si>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</si>
  <si>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</si>
  <si>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</si>
  <si>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</si>
  <si>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</si>
  <si>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</si>
  <si>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</si>
  <si>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</si>
  <si>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</si>
  <si>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</si>
  <si>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</si>
  <si>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</si>
  <si>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</si>
  <si>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</si>
  <si>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</si>
  <si>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</si>
  <si>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</si>
  <si>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</si>
  <si>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</si>
  <si>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</si>
  <si>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</si>
  <si>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</si>
  <si>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</si>
  <si>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</si>
  <si>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</si>
  <si>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</si>
  <si>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</si>
  <si>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</si>
  <si>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</si>
  <si>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</si>
  <si>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</si>
  <si>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</si>
  <si>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</si>
  <si>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</si>
  <si>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</si>
  <si>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</si>
  <si>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</si>
  <si>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</si>
  <si>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</si>
  <si>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</si>
  <si>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</si>
  <si>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</si>
  <si>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</si>
  <si>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</si>
  <si>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</si>
  <si>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</si>
  <si>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</si>
  <si>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</si>
  <si>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</si>
  <si>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</si>
  <si>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</si>
  <si>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</si>
  <si>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</si>
  <si>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</si>
  <si>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</si>
  <si>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</si>
  <si>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</si>
  <si>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</si>
  <si>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</si>
  <si>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</si>
  <si>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</si>
  <si>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</si>
  <si>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</si>
  <si>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</si>
  <si>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</si>
  <si>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</si>
  <si>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</si>
  <si>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</si>
  <si>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</si>
  <si>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</si>
  <si>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</si>
  <si>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</si>
  <si>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</si>
  <si>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</si>
  <si>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</si>
  <si>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</si>
  <si>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</si>
  <si>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</si>
  <si>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</si>
  <si>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</si>
  <si>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</si>
  <si>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</si>
  <si>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</si>
  <si>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</si>
  <si>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</si>
  <si>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</si>
  <si>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</si>
  <si>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</si>
  <si>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</si>
  <si>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</si>
  <si>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</si>
  <si>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</si>
  <si>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</si>
  <si>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</si>
  <si>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</si>
  <si>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</si>
  <si>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</si>
  <si>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</si>
  <si>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</si>
  <si>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</si>
  <si>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</si>
  <si>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</si>
  <si>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</si>
  <si>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</si>
  <si>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</si>
  <si>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</si>
  <si>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</si>
  <si>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</si>
  <si>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</si>
  <si>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</si>
  <si>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</si>
  <si>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</si>
  <si>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</si>
  <si>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</si>
  <si>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</si>
  <si>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</si>
  <si>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</si>
  <si>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</si>
  <si>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</si>
  <si>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</si>
  <si>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</si>
  <si>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</si>
  <si>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</si>
  <si>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</si>
  <si>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</si>
  <si>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</si>
  <si>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</si>
  <si>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</si>
  <si>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</si>
  <si>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</si>
  <si>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</si>
  <si>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</si>
  <si>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</si>
  <si>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</si>
  <si>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</si>
  <si>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</si>
  <si>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</si>
  <si>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</si>
  <si>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</si>
  <si>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</si>
  <si>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</si>
  <si>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</si>
  <si>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</si>
  <si>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</si>
  <si>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</si>
  <si>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</si>
  <si>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</si>
  <si>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</si>
  <si>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</si>
  <si>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</si>
  <si>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</si>
  <si>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</si>
  <si>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</si>
  <si>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</si>
  <si>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</si>
  <si>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</si>
  <si>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</si>
  <si>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</si>
  <si>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</si>
  <si>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</si>
  <si>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</si>
  <si>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</si>
  <si>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</si>
  <si>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</si>
  <si>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</si>
  <si>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</si>
  <si>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</si>
  <si>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</si>
  <si>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</si>
  <si>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</si>
  <si>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</si>
  <si>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</si>
  <si>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</si>
  <si>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</si>
  <si>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</si>
  <si>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</si>
  <si>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</si>
  <si>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</si>
  <si>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</si>
  <si>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</si>
  <si>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</si>
  <si>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</si>
  <si>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</si>
  <si>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</si>
  <si>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</si>
  <si>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</si>
  <si>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</si>
  <si>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</si>
  <si>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</si>
  <si>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</si>
  <si>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</si>
  <si>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</si>
  <si>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</si>
  <si>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</si>
  <si>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</si>
  <si>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</si>
  <si>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</si>
  <si>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</si>
  <si>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</si>
  <si>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</si>
  <si>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</si>
  <si>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</si>
  <si>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</si>
  <si>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</si>
  <si>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</si>
  <si>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</si>
  <si>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</si>
  <si>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</si>
  <si>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</si>
  <si>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</si>
  <si>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</si>
  <si>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</si>
  <si>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</si>
  <si>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</si>
  <si>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</si>
  <si>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</si>
  <si>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</si>
  <si>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</si>
  <si>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</si>
  <si>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</si>
  <si>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</si>
  <si>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</si>
  <si>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</si>
  <si>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</si>
  <si>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</si>
  <si>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</si>
  <si>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</si>
  <si>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</si>
  <si>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</si>
  <si>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</si>
  <si>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</si>
  <si>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</si>
  <si>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</si>
  <si>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</si>
  <si>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</si>
  <si>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</si>
  <si>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</si>
  <si>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</si>
  <si>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</si>
  <si>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</si>
  <si>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</si>
  <si>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</si>
  <si>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</si>
  <si>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</si>
  <si>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</si>
  <si>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</si>
  <si>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</si>
  <si>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</si>
  <si>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</si>
  <si>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</si>
  <si>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</si>
  <si>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</si>
  <si>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</si>
  <si>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</si>
  <si>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</si>
  <si>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</si>
  <si>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</si>
  <si>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</si>
  <si>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</si>
  <si>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</si>
  <si>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</si>
  <si>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</si>
  <si>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</si>
  <si>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</si>
  <si>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</si>
  <si>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</si>
  <si>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</si>
  <si>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</si>
  <si>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</si>
  <si>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</si>
  <si>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</si>
  <si>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</si>
  <si>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</si>
  <si>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</si>
  <si>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</si>
  <si>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</si>
  <si>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</si>
  <si>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</si>
  <si>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</si>
  <si>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</si>
  <si>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</si>
  <si>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</si>
  <si>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</si>
  <si>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</si>
  <si>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</si>
  <si>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</si>
  <si>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</si>
  <si>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</si>
  <si>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</si>
  <si>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</si>
  <si>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</si>
  <si>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</si>
  <si>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</si>
  <si>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</si>
  <si>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</si>
  <si>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</si>
  <si>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</si>
  <si>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</si>
  <si>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</si>
  <si>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</si>
  <si>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</si>
  <si>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</si>
  <si>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</si>
  <si>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</si>
  <si>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</si>
  <si>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</si>
  <si>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</si>
  <si>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</si>
  <si>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</si>
  <si>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</si>
  <si>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</si>
  <si>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</si>
  <si>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</si>
  <si>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</si>
  <si>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</si>
  <si>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</si>
  <si>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</si>
  <si>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</si>
  <si>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</si>
  <si>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</si>
  <si>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</si>
  <si>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</si>
  <si>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</si>
  <si>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</si>
  <si>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</si>
  <si>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</si>
  <si>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</si>
  <si>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</si>
  <si>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</si>
  <si>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</si>
  <si>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</si>
  <si>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</si>
  <si>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</si>
  <si>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</si>
  <si>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</si>
  <si>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</si>
  <si>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</si>
  <si>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</si>
  <si>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</si>
  <si>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</si>
  <si>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</si>
  <si>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</si>
  <si>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</si>
  <si>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</si>
  <si>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</si>
  <si>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</si>
  <si>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</si>
  <si>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</si>
  <si>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</si>
  <si>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</si>
  <si>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</si>
  <si>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</si>
  <si>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</si>
  <si>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</si>
  <si>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</si>
  <si>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</si>
  <si>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</si>
  <si>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</si>
  <si>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</si>
  <si>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</si>
  <si>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</si>
  <si>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</si>
  <si>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</si>
  <si>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</si>
  <si>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</si>
  <si>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</si>
  <si>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</si>
  <si>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</si>
  <si>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</si>
  <si>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</si>
  <si>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</si>
  <si>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</si>
  <si>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</si>
  <si>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</si>
  <si>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</si>
  <si>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</si>
  <si>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</si>
  <si>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</si>
  <si>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</si>
  <si>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</si>
  <si>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</si>
  <si>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</si>
  <si>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</si>
  <si>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</si>
  <si>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</si>
  <si>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</si>
  <si>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</si>
  <si>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</si>
  <si>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</si>
  <si>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</si>
  <si>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</si>
  <si>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</si>
  <si>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</si>
  <si>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</si>
  <si>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</si>
  <si>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</si>
  <si>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</si>
  <si>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</si>
  <si>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</si>
  <si>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</si>
  <si>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</si>
  <si>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</si>
  <si>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</si>
  <si>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</si>
  <si>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</si>
  <si>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</si>
  <si>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</si>
  <si>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</si>
  <si>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</si>
  <si>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</si>
  <si>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</si>
  <si>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</si>
  <si>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</si>
  <si>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</si>
  <si>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</si>
  <si>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</si>
  <si>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</si>
  <si>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</si>
  <si>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</si>
  <si>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</si>
  <si>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</si>
  <si>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</si>
  <si>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</si>
  <si>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</si>
  <si>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</si>
  <si>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</si>
  <si>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</si>
  <si>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</si>
  <si>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</si>
  <si>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</si>
  <si>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</si>
  <si>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</si>
  <si>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</si>
  <si>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</si>
  <si>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</si>
  <si>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</si>
  <si>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</si>
  <si>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</si>
  <si>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</si>
  <si>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</si>
  <si>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</si>
  <si>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</si>
  <si>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</si>
  <si>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</si>
  <si>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</si>
  <si>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</si>
  <si>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</si>
  <si>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</si>
  <si>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</si>
  <si>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</si>
  <si>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</si>
  <si>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</si>
  <si>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</si>
  <si>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</si>
  <si>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</si>
  <si>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</si>
  <si>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</si>
  <si>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</si>
  <si>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</si>
  <si>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</si>
  <si>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</si>
  <si>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</si>
  <si>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</si>
  <si>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</si>
  <si>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</si>
  <si>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</si>
  <si>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</si>
  <si>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</si>
  <si>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</si>
  <si>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</si>
  <si>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</si>
  <si>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</si>
  <si>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</si>
  <si>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</si>
  <si>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</si>
  <si>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</si>
  <si>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</si>
  <si>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</si>
  <si>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</si>
  <si>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</si>
  <si>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</si>
  <si>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</si>
  <si>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</si>
  <si>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</si>
  <si>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</si>
  <si>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</si>
  <si>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</si>
  <si>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</si>
  <si>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</si>
  <si>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</si>
  <si>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</si>
  <si>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</si>
  <si>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</si>
  <si>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</si>
  <si>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</si>
  <si>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</si>
  <si>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</si>
  <si>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</si>
  <si>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</si>
  <si>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</si>
  <si>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</si>
  <si>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</si>
  <si>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</si>
  <si>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</si>
  <si>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</si>
  <si>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</si>
  <si>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</si>
  <si>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</si>
  <si>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</si>
  <si>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</si>
  <si>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</si>
  <si>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</si>
  <si>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</si>
  <si>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</si>
  <si>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</si>
  <si>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</si>
  <si>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</si>
  <si>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</si>
  <si>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</si>
  <si>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</si>
  <si>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</si>
  <si>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</si>
  <si>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</si>
  <si>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</si>
  <si>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</si>
  <si>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</si>
  <si>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</si>
  <si>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</si>
  <si>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</si>
  <si>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</si>
  <si>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</si>
  <si>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</si>
  <si>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</si>
  <si>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</si>
  <si>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</si>
  <si>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</si>
  <si>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</si>
  <si>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</si>
  <si>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</si>
  <si>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</si>
  <si>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</si>
  <si>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</si>
  <si>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</si>
  <si>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</si>
  <si>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</si>
  <si>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</si>
  <si>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</si>
  <si>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</si>
  <si>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</si>
  <si>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</si>
  <si>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</si>
  <si>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</si>
  <si>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</si>
  <si>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</si>
  <si>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</si>
  <si>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</si>
  <si>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</si>
  <si>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</si>
  <si>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</si>
  <si>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</si>
  <si>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</si>
  <si>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</si>
  <si>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</si>
  <si>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</si>
  <si>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</si>
  <si>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</si>
  <si>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</si>
  <si>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</si>
  <si>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</si>
  <si>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</si>
  <si>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</si>
  <si>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</si>
  <si>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</si>
  <si>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</si>
  <si>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</si>
  <si>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</si>
  <si>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</si>
  <si>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</si>
  <si>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</si>
  <si>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</si>
  <si>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</si>
  <si>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</si>
  <si>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</si>
  <si>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</si>
  <si>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</si>
  <si>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</si>
  <si>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</si>
  <si>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</si>
  <si>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</si>
  <si>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</si>
  <si>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</si>
  <si>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</si>
  <si>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</si>
  <si>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</si>
  <si>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</si>
  <si>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</si>
  <si>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</si>
  <si>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</si>
  <si>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</si>
  <si>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</si>
  <si>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</si>
  <si>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</si>
  <si>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</si>
  <si>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</si>
  <si>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</si>
  <si>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</si>
  <si>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</si>
  <si>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</si>
  <si>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</si>
  <si>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</si>
  <si>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</si>
  <si>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</si>
  <si>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</si>
  <si>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</si>
  <si>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</si>
  <si>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</si>
  <si>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</si>
  <si>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</si>
  <si>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</si>
  <si>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</si>
  <si>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</si>
  <si>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</si>
  <si>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</si>
  <si>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</si>
  <si>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</si>
  <si>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</si>
  <si>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</si>
  <si>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</si>
  <si>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</si>
  <si>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</si>
  <si>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</si>
  <si>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</si>
  <si>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</si>
  <si>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</si>
  <si>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</si>
  <si>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</si>
  <si>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</si>
  <si>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</si>
  <si>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</si>
  <si>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</si>
  <si>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</si>
  <si>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</si>
  <si>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</si>
  <si>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</si>
  <si>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</si>
  <si>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</si>
  <si>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</si>
  <si>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</si>
  <si>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</si>
  <si>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</si>
  <si>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</si>
  <si>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</si>
  <si>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</si>
  <si>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</si>
  <si>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</si>
  <si>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</si>
  <si>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</si>
  <si>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</si>
  <si>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</si>
  <si>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</si>
  <si>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</si>
  <si>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</si>
  <si>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</si>
  <si>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</si>
  <si>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</si>
  <si>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</si>
  <si>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</si>
  <si>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</si>
  <si>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</si>
  <si>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</si>
  <si>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</si>
  <si>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</si>
  <si>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</si>
  <si>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</si>
  <si>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</si>
  <si>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</si>
  <si>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</si>
  <si>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</si>
  <si>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</si>
  <si>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</si>
  <si>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</si>
  <si>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</si>
  <si>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</si>
  <si>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</si>
  <si>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</si>
  <si>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</si>
  <si>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</si>
  <si>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</si>
  <si>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</si>
  <si>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</si>
  <si>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</si>
  <si>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</si>
  <si>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</si>
  <si>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</si>
  <si>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</si>
  <si>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</si>
  <si>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</si>
  <si>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</si>
  <si>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</si>
  <si>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</si>
  <si>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</si>
  <si>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</si>
  <si>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</si>
  <si>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</si>
  <si>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</si>
  <si>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</si>
  <si>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</si>
  <si>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</si>
  <si>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</si>
  <si>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</si>
  <si>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</si>
  <si>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</si>
  <si>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</si>
  <si>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</si>
  <si>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</si>
  <si>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</si>
  <si>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</si>
  <si>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</si>
  <si>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</si>
  <si>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</si>
  <si>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</si>
  <si>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</si>
  <si>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</si>
  <si>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</si>
  <si>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</si>
  <si>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</si>
  <si>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</si>
  <si>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</si>
  <si>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</si>
  <si>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</si>
  <si>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</si>
  <si>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</si>
  <si>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</si>
  <si>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</si>
  <si>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</si>
  <si>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</si>
  <si>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</si>
  <si>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</si>
  <si>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</si>
  <si>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</si>
  <si>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</si>
  <si>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</si>
  <si>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</si>
  <si>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</si>
  <si>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</si>
  <si>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</si>
  <si>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</si>
  <si>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</si>
  <si>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</si>
  <si>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</si>
  <si>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</si>
  <si>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</si>
  <si>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</si>
  <si>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</si>
  <si>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</si>
  <si>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</si>
  <si>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</si>
  <si>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</si>
  <si>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</si>
  <si>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</si>
  <si>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</si>
  <si>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</si>
  <si>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</si>
  <si>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</si>
  <si>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</si>
  <si>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</si>
  <si>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</si>
  <si>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</si>
  <si>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</si>
  <si>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</si>
  <si>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</si>
  <si>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</si>
  <si>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</si>
  <si>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</si>
  <si>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</si>
  <si>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</si>
  <si>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</si>
  <si>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</si>
  <si>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</si>
  <si>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</si>
  <si>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</si>
  <si>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</si>
  <si>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</si>
  <si>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</si>
  <si>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</si>
  <si>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</si>
  <si>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</si>
  <si>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</si>
  <si>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</si>
  <si>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</si>
  <si>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</si>
  <si>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</si>
  <si>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</si>
  <si>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</si>
  <si>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</si>
  <si>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</si>
  <si>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</si>
  <si>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</si>
  <si>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</si>
  <si>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</si>
  <si>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</si>
  <si>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</si>
  <si>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</si>
  <si>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</si>
  <si>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</si>
  <si>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</si>
  <si>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</si>
  <si>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</si>
  <si>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</si>
  <si>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</si>
  <si>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</si>
  <si>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</si>
  <si>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</si>
  <si>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</si>
  <si>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</si>
  <si>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</si>
  <si>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</si>
  <si>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</si>
  <si>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</si>
  <si>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</si>
  <si>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</si>
  <si>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</si>
  <si>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</si>
  <si>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</si>
  <si>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</si>
  <si>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</si>
  <si>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</si>
  <si>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</si>
  <si>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</si>
  <si>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</si>
  <si>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</si>
  <si>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</si>
  <si>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</si>
  <si>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</si>
  <si>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</si>
  <si>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</si>
  <si>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</si>
  <si>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</si>
  <si>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</si>
  <si>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</si>
  <si>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</si>
  <si>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</si>
  <si>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</si>
  <si>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</si>
  <si>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</si>
  <si>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</si>
  <si>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</si>
  <si>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</si>
  <si>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</si>
  <si>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</si>
  <si>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</si>
  <si>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</si>
  <si>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</si>
  <si>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</si>
  <si>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</si>
  <si>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</si>
  <si>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</si>
  <si>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</si>
  <si>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</si>
  <si>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</si>
  <si>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</si>
  <si>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</si>
  <si>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</si>
  <si>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</si>
  <si>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</si>
  <si>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</si>
  <si>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</si>
  <si>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</si>
  <si>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</si>
  <si>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</si>
  <si>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</si>
  <si>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</si>
  <si>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</si>
  <si>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</si>
  <si>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</si>
  <si>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</si>
  <si>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</si>
  <si>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</si>
  <si>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</si>
  <si>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</si>
  <si>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</si>
  <si>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</si>
  <si>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</si>
  <si>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</si>
  <si>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</si>
  <si>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</si>
  <si>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</si>
  <si>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</si>
  <si>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</si>
  <si>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</si>
  <si>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</si>
  <si>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</si>
  <si>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</si>
  <si>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</si>
  <si>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</si>
  <si>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</si>
  <si>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</si>
  <si>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</si>
  <si>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</si>
  <si>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</si>
  <si>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</si>
  <si>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</si>
  <si>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</si>
  <si>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</si>
  <si>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</si>
  <si>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</si>
  <si>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</si>
  <si>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</si>
  <si>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</si>
  <si>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</si>
  <si>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</si>
  <si>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</si>
  <si>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</si>
  <si>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</si>
  <si>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</si>
  <si>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</si>
  <si>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</si>
  <si>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</si>
  <si>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</si>
  <si>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</si>
  <si>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</si>
  <si>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</si>
  <si>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</si>
  <si>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</si>
  <si>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</si>
  <si>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</si>
  <si>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</si>
  <si>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</si>
  <si>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</si>
  <si>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</si>
  <si>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</si>
  <si>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</si>
  <si>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</si>
  <si>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</si>
  <si>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</si>
  <si>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</si>
  <si>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</si>
  <si>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</si>
  <si>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</si>
  <si>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</si>
  <si>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</si>
  <si>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</si>
  <si>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</si>
  <si>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</si>
  <si>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</si>
  <si>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</si>
  <si>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</si>
  <si>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</si>
  <si>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</si>
  <si>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</si>
  <si>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</si>
  <si>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</si>
  <si>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</si>
  <si>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</si>
  <si>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</si>
  <si>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</si>
  <si>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</si>
  <si>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</si>
  <si>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</si>
  <si>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</si>
  <si>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</si>
  <si>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</si>
  <si>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</si>
  <si>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</si>
  <si>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</si>
  <si>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</si>
  <si>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</si>
  <si>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</si>
  <si>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</si>
  <si>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</si>
  <si>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</si>
  <si>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</si>
  <si>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</si>
  <si>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</si>
  <si>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</si>
  <si>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</si>
  <si>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</si>
  <si>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</si>
  <si>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</si>
  <si>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</si>
  <si>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</si>
  <si>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</si>
  <si>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</si>
  <si>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</si>
  <si>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</si>
  <si>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</si>
  <si>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</si>
  <si>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</si>
  <si>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</si>
  <si>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</si>
  <si>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</si>
  <si>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</si>
  <si>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</si>
  <si>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</si>
  <si>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</si>
  <si>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</si>
  <si>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</si>
  <si>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</si>
  <si>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</si>
  <si>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</si>
  <si>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</si>
  <si>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</si>
  <si>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</si>
  <si>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</si>
  <si>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</si>
  <si>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</si>
  <si>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</si>
  <si>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</si>
  <si>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</si>
  <si>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</si>
  <si>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</si>
  <si>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</si>
  <si>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</si>
  <si>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</si>
  <si>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</si>
  <si>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</si>
  <si>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</si>
  <si>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</si>
  <si>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</si>
  <si>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</si>
  <si>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</si>
  <si>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</si>
  <si>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</si>
  <si>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</si>
  <si>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</si>
  <si>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</si>
  <si>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</si>
  <si>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</si>
  <si>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</si>
  <si>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</si>
  <si>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</si>
  <si>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</si>
  <si>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</si>
  <si>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</si>
  <si>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</si>
  <si>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</si>
  <si>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</si>
  <si>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</si>
  <si>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</si>
  <si>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</si>
  <si>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</si>
  <si>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</si>
  <si>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</si>
  <si>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</si>
  <si>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</si>
  <si>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</si>
  <si>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</si>
  <si>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</si>
  <si>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</si>
  <si>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</si>
  <si>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</si>
  <si>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</si>
  <si>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</si>
  <si>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</si>
  <si>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</si>
  <si>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</si>
  <si>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</si>
  <si>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</si>
  <si>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</si>
  <si>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</si>
  <si>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</si>
  <si>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</si>
  <si>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</si>
  <si>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</si>
  <si>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</si>
  <si>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</si>
  <si>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</si>
  <si>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</si>
  <si>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</si>
  <si>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</si>
  <si>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</si>
  <si>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</si>
  <si>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</si>
  <si>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</si>
  <si>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</si>
  <si>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</si>
  <si>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</si>
  <si>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</si>
  <si>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</si>
  <si>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</si>
  <si>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</si>
  <si>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</si>
  <si>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</si>
  <si>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</si>
  <si>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</si>
  <si>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</si>
  <si>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</si>
  <si>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</si>
  <si>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</si>
  <si>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</si>
  <si>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</si>
  <si>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</si>
  <si>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</si>
  <si>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</si>
  <si>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</si>
  <si>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</si>
  <si>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</si>
  <si>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</si>
  <si>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</si>
  <si>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</si>
  <si>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</si>
  <si>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</si>
  <si>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</si>
  <si>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</si>
  <si>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</si>
  <si>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</si>
  <si>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</si>
  <si>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</si>
  <si>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</si>
  <si>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</si>
  <si>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</si>
  <si>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</si>
  <si>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</si>
  <si>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</si>
  <si>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</si>
  <si>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</si>
  <si>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</si>
  <si>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</si>
  <si>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</si>
  <si>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</si>
  <si>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</si>
  <si>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</si>
  <si>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</si>
  <si>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</si>
  <si>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</si>
  <si>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</si>
  <si>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</si>
  <si>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</si>
  <si>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</si>
  <si>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</si>
  <si>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</si>
  <si>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</si>
  <si>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</si>
  <si>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</si>
  <si>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</si>
  <si>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</si>
  <si>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</si>
  <si>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</si>
  <si>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</si>
  <si>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</si>
  <si>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</si>
  <si>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</si>
  <si>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</si>
  <si>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</si>
  <si>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</si>
  <si>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</si>
  <si>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</si>
  <si>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</si>
  <si>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</si>
  <si>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</si>
  <si>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</si>
  <si>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</si>
  <si>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</si>
  <si>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</si>
  <si>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</si>
  <si>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</si>
  <si>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</si>
  <si>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</si>
  <si>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</si>
  <si>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</si>
  <si>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</si>
  <si>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</si>
  <si>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</si>
  <si>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</si>
  <si>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</si>
  <si>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</si>
  <si>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</si>
  <si>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</si>
  <si>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</si>
  <si>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</si>
  <si>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</si>
  <si>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</si>
  <si>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</si>
  <si>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</si>
  <si>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</si>
  <si>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</si>
  <si>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</si>
  <si>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</si>
  <si>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</si>
  <si>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</si>
  <si>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</si>
  <si>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</si>
  <si>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</si>
  <si>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</si>
  <si>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</si>
  <si>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</si>
  <si>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</si>
  <si>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</si>
  <si>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</si>
  <si>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</si>
  <si>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</si>
  <si>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</si>
  <si>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</si>
  <si>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</si>
  <si>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</si>
  <si>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</si>
  <si>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</si>
  <si>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</si>
  <si>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</si>
  <si>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</si>
  <si>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</si>
  <si>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</si>
  <si>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</si>
  <si>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</si>
  <si>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</si>
  <si>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</si>
  <si>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</si>
  <si>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</si>
  <si>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</si>
  <si>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</si>
  <si>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</si>
  <si>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</si>
  <si>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</si>
  <si>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</si>
  <si>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</si>
  <si>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</si>
  <si>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</si>
  <si>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</si>
  <si>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</si>
  <si>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</si>
  <si>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</si>
  <si>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</si>
  <si>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</si>
  <si>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</si>
  <si>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</si>
  <si>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</si>
  <si>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</si>
  <si>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</si>
  <si>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</si>
  <si>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</si>
  <si>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</si>
  <si>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</si>
  <si>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</si>
  <si>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</si>
  <si>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</si>
  <si>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</si>
  <si>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</si>
  <si>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</si>
  <si>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</si>
  <si>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</si>
  <si>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</si>
  <si>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</si>
  <si>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</si>
  <si>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</si>
  <si>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</si>
  <si>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</si>
  <si>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</si>
  <si>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</si>
  <si>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</si>
  <si>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</si>
  <si>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</si>
  <si>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</si>
  <si>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</si>
  <si>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</si>
  <si>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</si>
  <si>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</si>
  <si>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</si>
  <si>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</si>
  <si>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</si>
  <si>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</si>
  <si>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</si>
  <si>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</si>
  <si>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</si>
  <si>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</si>
  <si>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</si>
  <si>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</si>
  <si>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</si>
  <si>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</si>
  <si>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</si>
  <si>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</si>
  <si>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</si>
  <si>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</si>
  <si>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</si>
  <si>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</si>
  <si>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</si>
  <si>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</si>
  <si>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</si>
  <si>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</si>
  <si>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</si>
  <si>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</si>
  <si>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</si>
  <si>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</si>
  <si>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</si>
  <si>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</si>
  <si>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</si>
  <si>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</si>
  <si>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</si>
  <si>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</si>
  <si>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</si>
  <si>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</si>
  <si>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</si>
  <si>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</si>
  <si>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</si>
  <si>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</si>
  <si>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</si>
  <si>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</si>
  <si>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</si>
  <si>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</si>
  <si>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</si>
  <si>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</si>
  <si>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</si>
  <si>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</si>
  <si>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</si>
  <si>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</si>
  <si>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</si>
  <si>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</si>
  <si>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</si>
  <si>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</si>
  <si>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</si>
  <si>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</si>
  <si>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</si>
  <si>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</si>
  <si>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</si>
  <si>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</si>
  <si>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</si>
  <si>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</si>
  <si>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</si>
  <si>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</si>
  <si>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</si>
  <si>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</si>
  <si>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</si>
  <si>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</si>
  <si>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</si>
  <si>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</si>
  <si>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</si>
  <si>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</si>
  <si>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</si>
  <si>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</si>
  <si>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</si>
  <si>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</si>
  <si>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</si>
  <si>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</si>
  <si>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</si>
  <si>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</si>
  <si>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</si>
  <si>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</si>
  <si>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</si>
  <si>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</si>
  <si>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</si>
  <si>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</si>
  <si>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</si>
  <si>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</si>
  <si>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</si>
  <si>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</si>
  <si>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</si>
  <si>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</si>
  <si>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</si>
  <si>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</si>
  <si>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</si>
  <si>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</si>
  <si>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</si>
  <si>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</si>
  <si>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</si>
  <si>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</si>
  <si>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</si>
  <si>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</si>
  <si>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</si>
  <si>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</si>
  <si>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</si>
  <si>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</si>
  <si>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</si>
  <si>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</si>
  <si>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</si>
  <si>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</si>
  <si>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</si>
  <si>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</si>
  <si>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</si>
  <si>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</si>
  <si>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</si>
  <si>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</si>
  <si>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</si>
  <si>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</si>
  <si>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</si>
  <si>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</si>
  <si>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</si>
  <si>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</si>
  <si>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</si>
  <si>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</si>
  <si>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</si>
  <si>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</si>
  <si>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</si>
  <si>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</si>
  <si>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</si>
  <si>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</si>
  <si>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</si>
  <si>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</si>
  <si>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</si>
  <si>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</si>
  <si>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</si>
  <si>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</si>
  <si>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</si>
  <si>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</si>
  <si>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</si>
  <si>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</si>
  <si>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</si>
  <si>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</si>
  <si>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</si>
  <si>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</si>
  <si>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</si>
  <si>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</si>
  <si>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</si>
  <si>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</si>
  <si>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</si>
  <si>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</si>
  <si>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</si>
  <si>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</si>
  <si>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</si>
  <si>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</si>
  <si>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</si>
  <si>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</si>
  <si>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</si>
  <si>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</si>
  <si>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</si>
  <si>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</si>
  <si>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</si>
  <si>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</si>
  <si>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</si>
  <si>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</si>
  <si>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</si>
  <si>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</si>
  <si>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</si>
  <si>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</si>
  <si>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</si>
  <si>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</si>
  <si>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</si>
  <si>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</si>
  <si>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</si>
  <si>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</si>
  <si>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</si>
  <si>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</si>
  <si>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</si>
  <si>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</si>
  <si>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</si>
  <si>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</si>
  <si>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</si>
  <si>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</si>
  <si>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</si>
  <si>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</si>
  <si>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</si>
  <si>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</si>
  <si>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</si>
  <si>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</si>
  <si>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</si>
  <si>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</si>
  <si>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</si>
  <si>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</si>
  <si>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</si>
  <si>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</si>
  <si>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</si>
  <si>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</si>
  <si>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</si>
  <si>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</si>
  <si>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</si>
  <si>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</si>
  <si>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</si>
  <si>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</si>
  <si>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</si>
  <si>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</si>
  <si>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</si>
  <si>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</si>
  <si>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</si>
  <si>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</si>
  <si>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</si>
  <si>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</si>
  <si>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</si>
  <si>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</si>
  <si>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</si>
  <si>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</si>
  <si>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</si>
  <si>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</si>
  <si>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</si>
  <si>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</si>
  <si>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</si>
  <si>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</si>
  <si>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</si>
  <si>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</si>
  <si>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</si>
  <si>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</si>
  <si>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</si>
  <si>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</si>
  <si>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</si>
  <si>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</si>
  <si>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</si>
  <si>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</si>
  <si>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</si>
  <si>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</si>
  <si>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</si>
  <si>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</si>
  <si>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</si>
  <si>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</si>
  <si>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</si>
  <si>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</si>
  <si>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</si>
  <si>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</si>
  <si>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</si>
  <si>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</si>
  <si>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</si>
  <si>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</si>
  <si>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</si>
  <si>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</si>
  <si>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</si>
  <si>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</si>
  <si>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</si>
  <si>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</si>
  <si>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</si>
  <si>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</si>
  <si>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</si>
  <si>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</si>
  <si>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</si>
  <si>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</si>
  <si>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</si>
  <si>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</si>
  <si>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</si>
  <si>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</si>
  <si>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</si>
  <si>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</si>
  <si>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</si>
  <si>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</si>
  <si>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</si>
  <si>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</si>
  <si>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</si>
  <si>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</si>
  <si>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</si>
  <si>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</si>
  <si>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</si>
  <si>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</si>
  <si>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</si>
  <si>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</si>
  <si>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</si>
  <si>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</si>
  <si>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</si>
  <si>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</si>
  <si>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</si>
  <si>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</si>
  <si>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</si>
  <si>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</si>
  <si>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</si>
  <si>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</si>
  <si>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</si>
  <si>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</si>
  <si>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</si>
  <si>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</si>
  <si>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</si>
  <si>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</si>
  <si>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</si>
  <si>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</si>
  <si>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</si>
  <si>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</si>
  <si>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</si>
  <si>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</si>
  <si>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</si>
  <si>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</si>
  <si>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</si>
  <si>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</si>
  <si>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</si>
  <si>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</si>
  <si>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</si>
  <si>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</si>
  <si>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</si>
  <si>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</si>
  <si>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</si>
  <si>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</si>
  <si>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</si>
  <si>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</si>
  <si>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</si>
  <si>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</si>
  <si>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</si>
  <si>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</si>
  <si>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</si>
  <si>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</si>
  <si>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</si>
  <si>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</si>
  <si>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</si>
  <si>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</si>
  <si>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</si>
  <si>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</si>
  <si>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</si>
  <si>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</si>
  <si>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</si>
  <si>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</si>
  <si>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</si>
  <si>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</si>
  <si>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</si>
  <si>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</si>
  <si>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</si>
  <si>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</si>
  <si>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</si>
  <si>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</si>
  <si>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</si>
  <si>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</si>
  <si>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</si>
  <si>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</si>
  <si>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</si>
  <si>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</si>
  <si>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</si>
  <si>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</si>
  <si>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</si>
  <si>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</si>
  <si>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</si>
  <si>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</si>
  <si>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</si>
  <si>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</si>
  <si>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</si>
  <si>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</si>
  <si>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</si>
  <si>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</si>
  <si>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</si>
  <si>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</si>
  <si>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</si>
  <si>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</si>
  <si>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</si>
  <si>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</si>
  <si>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</si>
  <si>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</si>
  <si>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</si>
  <si>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</si>
  <si>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</si>
  <si>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</si>
  <si>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</si>
  <si>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</si>
  <si>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</si>
  <si>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</si>
  <si>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</si>
  <si>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</si>
  <si>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</si>
  <si>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</si>
  <si>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</si>
  <si>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</si>
  <si>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</si>
  <si>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</si>
  <si>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</si>
  <si>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</si>
  <si>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</si>
  <si>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</si>
  <si>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</si>
  <si>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</si>
  <si>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</si>
  <si>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</si>
  <si>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</si>
  <si>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</si>
  <si>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</si>
  <si>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</si>
  <si>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</si>
  <si>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</si>
  <si>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</si>
  <si>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</si>
  <si>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</si>
  <si>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</si>
  <si>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</si>
  <si>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</si>
  <si>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</si>
  <si>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</si>
  <si>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</si>
  <si>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</si>
  <si>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</si>
  <si>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</si>
  <si>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</si>
  <si>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</si>
  <si>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</si>
  <si>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</si>
  <si>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</si>
  <si>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</si>
  <si>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</si>
  <si>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</si>
  <si>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</si>
  <si>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</si>
  <si>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</si>
  <si>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</si>
  <si>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</si>
  <si>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</si>
  <si>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</si>
  <si>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</si>
  <si>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</si>
  <si>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</si>
  <si>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</si>
  <si>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</si>
  <si>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</si>
  <si>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</si>
  <si>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</si>
  <si>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</si>
  <si>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</si>
  <si>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</si>
  <si>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</si>
  <si>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</si>
  <si>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</si>
  <si>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</si>
  <si>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</si>
  <si>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</si>
  <si>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</si>
  <si>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</si>
  <si>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</si>
  <si>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</si>
  <si>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</si>
  <si>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</si>
  <si>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</si>
  <si>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</si>
  <si>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</si>
  <si>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</si>
  <si>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</si>
  <si>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</si>
  <si>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</si>
  <si>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</si>
  <si>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</si>
  <si>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</si>
  <si>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</si>
  <si>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</si>
  <si>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</si>
  <si>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</si>
  <si>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</si>
  <si>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</si>
  <si>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</si>
  <si>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</si>
  <si>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</si>
  <si>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</si>
  <si>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</si>
  <si>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</si>
  <si>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</si>
  <si>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</si>
  <si>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</si>
  <si>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</si>
  <si>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</si>
  <si>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</si>
  <si>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</si>
  <si>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</si>
  <si>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</si>
  <si>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</si>
  <si>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</si>
  <si>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</si>
  <si>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</si>
  <si>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</si>
  <si>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</si>
  <si>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</si>
  <si>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</si>
  <si>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</si>
  <si>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</si>
  <si>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</si>
  <si>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</si>
  <si>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</si>
  <si>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</si>
  <si>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</si>
  <si>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</si>
  <si>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</si>
  <si>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</si>
  <si>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</si>
  <si>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</si>
  <si>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</si>
  <si>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</si>
  <si>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</si>
  <si>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</si>
  <si>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</si>
  <si>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</si>
  <si>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</si>
  <si>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</si>
  <si>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</si>
  <si>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</si>
  <si>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</si>
  <si>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</si>
  <si>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</si>
  <si>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</si>
  <si>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</si>
  <si>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</si>
  <si>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</si>
  <si>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</si>
  <si>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</si>
  <si>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</si>
  <si>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</si>
  <si>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</si>
  <si>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</si>
  <si>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</si>
  <si>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</si>
  <si>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</si>
  <si>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</si>
  <si>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</si>
  <si>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</si>
  <si>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</si>
  <si>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</si>
  <si>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</si>
  <si>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</si>
  <si>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</si>
  <si>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</si>
  <si>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</si>
  <si>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</si>
  <si>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</si>
  <si>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</si>
  <si>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</si>
  <si>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</si>
  <si>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</si>
  <si>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</si>
  <si>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</si>
  <si>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</si>
  <si>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</si>
  <si>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</si>
  <si>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</si>
  <si>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</si>
  <si>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</si>
  <si>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</si>
  <si>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</si>
  <si>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</si>
  <si>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</si>
  <si>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</si>
  <si>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</si>
  <si>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</si>
  <si>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</si>
  <si>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</si>
  <si>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</si>
  <si>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</si>
  <si>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</si>
  <si>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</si>
  <si>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</si>
  <si>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</si>
  <si>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</si>
  <si>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</si>
  <si>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</si>
  <si>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</si>
  <si>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</si>
  <si>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</si>
  <si>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</si>
  <si>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</si>
  <si>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</si>
  <si>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</si>
  <si>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</si>
  <si>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</si>
  <si>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</si>
  <si>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</si>
  <si>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</si>
  <si>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</si>
  <si>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</si>
  <si>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</si>
  <si>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</si>
  <si>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</si>
  <si>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</si>
  <si>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</si>
  <si>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</si>
  <si>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</si>
  <si>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</si>
  <si>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</si>
  <si>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</si>
  <si>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</si>
  <si>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</si>
  <si>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</si>
  <si>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</si>
  <si>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</si>
  <si>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</si>
  <si>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</si>
  <si>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</si>
  <si>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</si>
  <si>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</si>
  <si>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</si>
  <si>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</si>
  <si>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</si>
  <si>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</si>
  <si>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</si>
  <si>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</si>
  <si>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</si>
  <si>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</si>
  <si>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</si>
  <si>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</si>
  <si>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</si>
  <si>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</si>
  <si>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</si>
  <si>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</si>
  <si>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</si>
  <si>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</si>
  <si>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</si>
  <si>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</si>
  <si>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</si>
  <si>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</si>
  <si>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</si>
  <si>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</si>
  <si>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</si>
  <si>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</si>
  <si>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</si>
  <si>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</si>
  <si>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</si>
  <si>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</si>
  <si>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</si>
  <si>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</si>
  <si>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</si>
  <si>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</si>
  <si>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</si>
  <si>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</si>
  <si>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</si>
  <si>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</si>
  <si>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</si>
  <si>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</si>
  <si>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</si>
  <si>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</si>
  <si>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</si>
  <si>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</si>
  <si>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</si>
  <si>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</si>
  <si>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</si>
  <si>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</si>
  <si>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</si>
  <si>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</si>
  <si>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</si>
  <si>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</si>
  <si>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</si>
  <si>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</si>
  <si>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</si>
  <si>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</si>
  <si>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</si>
  <si>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</si>
  <si>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</si>
  <si>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</si>
  <si>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</si>
  <si>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</si>
  <si>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</si>
  <si>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</si>
  <si>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</si>
  <si>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</si>
  <si>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</si>
  <si>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</si>
  <si>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</si>
  <si>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</si>
  <si>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</si>
  <si>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</si>
  <si>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</si>
  <si>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</si>
  <si>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</si>
  <si>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</si>
  <si>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</si>
  <si>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</si>
  <si>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</si>
  <si>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</si>
  <si>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</si>
  <si>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</si>
  <si>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</si>
  <si>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</si>
  <si>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</si>
  <si>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</si>
  <si>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</si>
  <si>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</si>
  <si>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</si>
  <si>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</si>
  <si>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</si>
  <si>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</si>
  <si>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</si>
  <si>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</si>
  <si>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</si>
  <si>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</si>
  <si>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</si>
  <si>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</si>
  <si>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</si>
  <si>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</si>
  <si>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</si>
  <si>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</si>
  <si>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</si>
  <si>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</si>
  <si>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</si>
  <si>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</si>
  <si>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</si>
  <si>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</si>
  <si>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</si>
  <si>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</si>
  <si>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</si>
  <si>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</si>
  <si>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</si>
  <si>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</si>
  <si>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</si>
  <si>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</si>
  <si>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</si>
  <si>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</si>
  <si>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</si>
  <si>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</si>
  <si>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</si>
  <si>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</si>
  <si>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</si>
  <si>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</si>
  <si>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</si>
  <si>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</si>
  <si>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</si>
  <si>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</si>
  <si>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</si>
  <si>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</si>
  <si>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</si>
  <si>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</si>
  <si>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</si>
  <si>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</si>
  <si>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</si>
  <si>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</si>
  <si>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</si>
  <si>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</si>
  <si>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</si>
  <si>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</si>
  <si>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</si>
  <si>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</si>
  <si>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</si>
  <si>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</si>
  <si>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</si>
  <si>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</si>
  <si>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</si>
  <si>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</si>
  <si>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</si>
  <si>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</si>
  <si>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</si>
  <si>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</si>
  <si>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</si>
  <si>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</si>
  <si>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</si>
  <si>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</si>
  <si>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</si>
  <si>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</si>
  <si>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</si>
  <si>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</si>
  <si>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</si>
  <si>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</si>
  <si>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</si>
  <si>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</si>
  <si>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</si>
  <si>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</si>
  <si>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</si>
  <si>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</si>
  <si>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</si>
  <si>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</si>
  <si>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</si>
  <si>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</si>
  <si>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</si>
  <si>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</si>
  <si>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</si>
  <si>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</si>
  <si>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</si>
  <si>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</si>
  <si>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</si>
  <si>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</si>
  <si>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</si>
  <si>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</si>
  <si>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</si>
  <si>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</si>
  <si>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</si>
  <si>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</si>
  <si>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</si>
  <si>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</si>
  <si>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</si>
  <si>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</si>
  <si>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</si>
  <si>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</si>
  <si>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</si>
  <si>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</si>
  <si>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</si>
  <si>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</si>
  <si>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</si>
  <si>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</si>
  <si>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</si>
  <si>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</si>
  <si>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</si>
  <si>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</si>
  <si>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</si>
  <si>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</si>
  <si>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</si>
  <si>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</si>
  <si>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</si>
  <si>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</si>
  <si>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</si>
  <si>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</si>
  <si>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</si>
  <si>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</si>
  <si>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</si>
  <si>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</si>
  <si>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</si>
  <si>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</si>
  <si>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</si>
  <si>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</si>
  <si>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</si>
  <si>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</si>
  <si>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</si>
  <si>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</si>
  <si>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</si>
  <si>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</si>
  <si>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</si>
  <si>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</si>
  <si>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</si>
  <si>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</si>
  <si>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</si>
  <si>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</si>
  <si>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</si>
  <si>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</si>
  <si>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</si>
  <si>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</si>
  <si>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</si>
  <si>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</si>
  <si>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</si>
  <si>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</si>
  <si>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</si>
  <si>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</si>
  <si>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</si>
  <si>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</si>
  <si>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</si>
  <si>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</si>
  <si>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</si>
  <si>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</si>
  <si>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</si>
  <si>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</si>
  <si>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</si>
  <si>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</si>
  <si>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</si>
  <si>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</si>
  <si>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</si>
  <si>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</si>
  <si>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</si>
  <si>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</si>
  <si>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</si>
  <si>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</si>
  <si>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</si>
  <si>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</si>
  <si>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</si>
  <si>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</si>
  <si>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</si>
  <si>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</si>
  <si>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</si>
  <si>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</si>
  <si>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</si>
  <si>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</si>
  <si>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</si>
  <si>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</si>
  <si>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</si>
  <si>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</si>
  <si>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</si>
  <si>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</si>
  <si>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</si>
  <si>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</si>
  <si>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</si>
  <si>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</si>
  <si>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</si>
  <si>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</si>
  <si>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</si>
  <si>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</si>
  <si>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</si>
  <si>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</si>
  <si>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</si>
  <si>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</si>
  <si>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</si>
  <si>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</si>
  <si>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</si>
  <si>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</si>
  <si>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</si>
  <si>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</si>
  <si>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</si>
  <si>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</si>
  <si>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</si>
  <si>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</si>
  <si>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</si>
  <si>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</si>
  <si>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</si>
  <si>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</si>
  <si>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</si>
  <si>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</si>
  <si>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</si>
  <si>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</si>
  <si>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</si>
  <si>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</si>
  <si>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</si>
  <si>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</si>
  <si>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</si>
  <si>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</si>
  <si>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</si>
  <si>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</si>
  <si>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</si>
  <si>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</si>
  <si>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</si>
  <si>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</si>
  <si>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</si>
  <si>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</si>
  <si>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</si>
  <si>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</si>
  <si>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</si>
  <si>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</si>
  <si>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</si>
  <si>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</si>
  <si>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</si>
  <si>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</si>
  <si>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</si>
  <si>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</si>
  <si>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</si>
  <si>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</si>
  <si>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</si>
  <si>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</si>
  <si>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</si>
  <si>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</si>
  <si>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</si>
  <si>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</si>
  <si>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</si>
  <si>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</si>
  <si>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</si>
  <si>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</si>
  <si>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</si>
  <si>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</si>
  <si>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</si>
  <si>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</si>
  <si>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</si>
  <si>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</si>
  <si>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</si>
  <si>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</si>
  <si>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</si>
  <si>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</si>
  <si>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</si>
  <si>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</si>
  <si>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</si>
  <si>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</si>
  <si>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</si>
  <si>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</si>
  <si>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</si>
  <si>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</si>
  <si>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</si>
  <si>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</si>
  <si>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</si>
  <si>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</si>
  <si>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</si>
  <si>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</si>
  <si>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</si>
  <si>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</si>
  <si>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</si>
  <si>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</si>
  <si>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</si>
  <si>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</si>
  <si>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</si>
  <si>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</si>
  <si>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</si>
  <si>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</si>
  <si>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</si>
  <si>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</si>
  <si>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</si>
  <si>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</si>
  <si>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</si>
  <si>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</si>
  <si>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</si>
  <si>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</si>
  <si>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</si>
  <si>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</si>
  <si>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</si>
  <si>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</si>
  <si>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</si>
  <si>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</si>
  <si>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</si>
  <si>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</si>
  <si>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</si>
  <si>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</si>
  <si>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</si>
  <si>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</si>
  <si>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</si>
  <si>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</si>
  <si>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</si>
  <si>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</si>
  <si>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</si>
  <si>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</si>
  <si>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</si>
  <si>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</si>
  <si>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</si>
  <si>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</si>
  <si>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</si>
  <si>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</si>
  <si>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</si>
  <si>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</si>
  <si>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</si>
  <si>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</si>
  <si>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</si>
  <si>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</si>
  <si>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</si>
  <si>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</si>
  <si>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</si>
  <si>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</si>
  <si>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</si>
  <si>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</si>
  <si>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</si>
  <si>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</si>
  <si>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</si>
  <si>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</si>
  <si>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</si>
  <si>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</si>
  <si>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</si>
  <si>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</si>
  <si>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</si>
  <si>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</si>
  <si>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</si>
  <si>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</si>
  <si>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</si>
  <si>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</si>
  <si>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</si>
  <si>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</si>
  <si>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</si>
  <si>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</si>
  <si>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</si>
  <si>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</si>
  <si>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</si>
  <si>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</si>
  <si>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</si>
  <si>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</si>
  <si>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</si>
  <si>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</si>
  <si>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</si>
  <si>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</si>
  <si>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</si>
  <si>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</si>
  <si>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</si>
  <si>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</si>
  <si>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</si>
  <si>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</si>
  <si>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</si>
  <si>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</si>
  <si>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</si>
  <si>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</si>
  <si>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</si>
  <si>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</si>
  <si>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</si>
  <si>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</si>
  <si>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</si>
  <si>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</si>
  <si>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</si>
  <si>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</si>
  <si>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</si>
  <si>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</si>
  <si>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</si>
  <si>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</si>
  <si>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</si>
  <si>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</si>
  <si>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</si>
  <si>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</si>
  <si>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</si>
  <si>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</si>
  <si>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</si>
  <si>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</si>
  <si>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</si>
  <si>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</si>
  <si>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</si>
  <si>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</si>
  <si>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</si>
  <si>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</si>
  <si>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</si>
  <si>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</si>
  <si>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</si>
  <si>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</si>
  <si>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</si>
  <si>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</si>
  <si>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</si>
  <si>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</si>
  <si>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</si>
  <si>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</si>
  <si>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</si>
  <si>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</si>
  <si>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</si>
  <si>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</si>
  <si>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</si>
  <si>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</si>
  <si>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</si>
  <si>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</si>
  <si>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</si>
  <si>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</si>
  <si>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</si>
  <si>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</si>
  <si>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</si>
  <si>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</si>
  <si>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</si>
  <si>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</si>
  <si>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</si>
  <si>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</si>
  <si>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</si>
  <si>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</si>
  <si>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</si>
  <si>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</si>
  <si>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</si>
  <si>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</si>
  <si>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</si>
  <si>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</si>
  <si>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</si>
  <si>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</si>
  <si>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</si>
  <si>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</si>
  <si>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</si>
  <si>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</si>
  <si>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</si>
  <si>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</si>
  <si>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</si>
  <si>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</si>
  <si>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</si>
  <si>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</si>
  <si>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</si>
  <si>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</si>
  <si>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</si>
  <si>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</si>
  <si>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</si>
  <si>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</si>
  <si>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</si>
  <si>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</si>
  <si>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</si>
  <si>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</si>
  <si>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</si>
  <si>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</si>
  <si>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</si>
  <si>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</si>
  <si>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</si>
  <si>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</si>
  <si>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</si>
  <si>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</si>
  <si>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</si>
  <si>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</si>
  <si>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</si>
  <si>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</si>
  <si>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</si>
  <si>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</si>
  <si>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</si>
  <si>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</si>
  <si>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</si>
  <si>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</si>
  <si>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</si>
  <si>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</si>
  <si>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</si>
  <si>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</si>
  <si>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</si>
  <si>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</si>
  <si>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</si>
  <si>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</si>
  <si>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</si>
  <si>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</si>
  <si>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</si>
  <si>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</si>
  <si>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</si>
  <si>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</si>
  <si>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</si>
  <si>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</si>
  <si>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</si>
  <si>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</si>
  <si>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</si>
  <si>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</si>
  <si>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</si>
  <si>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</si>
  <si>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</si>
  <si>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</si>
  <si>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</si>
  <si>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</si>
  <si>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</si>
  <si>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</si>
  <si>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</si>
  <si>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</si>
  <si>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</si>
  <si>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</si>
  <si>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</si>
  <si>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</si>
  <si>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</si>
  <si>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</si>
  <si>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</si>
  <si>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</si>
  <si>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</si>
  <si>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</si>
  <si>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</si>
  <si>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</si>
  <si>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</si>
  <si>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</si>
  <si>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</si>
  <si>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</si>
  <si>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</si>
  <si>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</si>
  <si>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</si>
  <si>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</si>
  <si>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</si>
  <si>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</si>
  <si>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</si>
  <si>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</si>
  <si>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</si>
  <si>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</si>
  <si>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</si>
  <si>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</si>
  <si>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</si>
  <si>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</si>
  <si>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</si>
  <si>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</si>
  <si>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</si>
  <si>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</si>
  <si>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</si>
  <si>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</si>
  <si>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</si>
  <si>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</si>
  <si>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</si>
  <si>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</si>
  <si>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</si>
  <si>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</si>
  <si>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</si>
  <si>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</si>
  <si>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</si>
  <si>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</si>
  <si>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</si>
  <si>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</si>
  <si>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</si>
  <si>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</si>
  <si>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</si>
  <si>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</si>
  <si>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</si>
  <si>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</si>
  <si>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</si>
  <si>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</si>
  <si>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</si>
  <si>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</si>
  <si>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</si>
  <si>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</si>
  <si>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</si>
  <si>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</si>
  <si>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</si>
  <si>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</si>
  <si>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</si>
  <si>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</si>
  <si>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</si>
  <si>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</si>
  <si>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</si>
  <si>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</si>
  <si>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</si>
  <si>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</si>
  <si>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</si>
  <si>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</si>
  <si>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</si>
  <si>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</si>
  <si>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</si>
  <si>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</si>
  <si>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</si>
  <si>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</si>
  <si>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</si>
  <si>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</si>
  <si>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</si>
  <si>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</si>
  <si>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</si>
  <si>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</si>
  <si>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</si>
  <si>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</si>
  <si>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</si>
  <si>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</si>
  <si>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</si>
  <si>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</si>
  <si>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</si>
  <si>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</si>
  <si>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</si>
  <si>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</si>
  <si>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</si>
  <si>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</si>
  <si>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</si>
  <si>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</si>
  <si>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</si>
  <si>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</si>
  <si>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</si>
  <si>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</si>
  <si>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</si>
  <si>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</si>
  <si>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</si>
  <si>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</si>
  <si>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</si>
  <si>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</si>
  <si>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</si>
  <si>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</si>
  <si>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</si>
  <si>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</si>
  <si>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</si>
  <si>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</si>
  <si>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</si>
  <si>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</si>
  <si>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</si>
  <si>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</si>
  <si>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</si>
  <si>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</si>
  <si>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</si>
  <si>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</si>
  <si>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</si>
  <si>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</si>
  <si>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</si>
  <si>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</si>
  <si>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</si>
  <si>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</si>
  <si>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</si>
  <si>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</si>
  <si>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</si>
  <si>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</si>
  <si>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</si>
  <si>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</si>
  <si>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</si>
  <si>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</si>
  <si>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</si>
  <si>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</si>
  <si>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</si>
  <si>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</si>
  <si>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</si>
  <si>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</si>
  <si>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</si>
  <si>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</si>
  <si>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</si>
  <si>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</si>
  <si>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</si>
  <si>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</si>
  <si>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</si>
  <si>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</si>
  <si>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</si>
  <si>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</si>
  <si>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</si>
  <si>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</si>
  <si>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</si>
  <si>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</si>
  <si>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</si>
  <si>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</si>
  <si>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</si>
  <si>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</si>
  <si>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</si>
  <si>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</si>
  <si>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</si>
  <si>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</si>
  <si>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</si>
  <si>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</si>
  <si>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</si>
  <si>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</si>
  <si>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</si>
  <si>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</si>
  <si>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</si>
  <si>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</si>
  <si>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</si>
  <si>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</si>
  <si>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</si>
  <si>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</si>
  <si>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</si>
  <si>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</si>
  <si>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</si>
  <si>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</si>
  <si>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</si>
  <si>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</si>
  <si>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</si>
  <si>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</si>
  <si>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</si>
  <si>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</si>
  <si>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</si>
  <si>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</si>
  <si>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</si>
  <si>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</si>
  <si>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</si>
  <si>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</si>
  <si>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</si>
  <si>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</si>
  <si>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</si>
  <si>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</si>
  <si>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</si>
  <si>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</si>
  <si>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</si>
  <si>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</si>
  <si>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</si>
  <si>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</si>
  <si>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</si>
  <si>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</si>
  <si>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</si>
  <si>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</si>
  <si>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</si>
  <si>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</si>
  <si>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</si>
  <si>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</si>
  <si>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</si>
  <si>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</si>
  <si>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</si>
  <si>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</si>
  <si>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</si>
  <si>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</si>
  <si>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</si>
  <si>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</si>
  <si>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</si>
  <si>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</si>
  <si>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</si>
  <si>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</si>
  <si>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</si>
  <si>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</si>
  <si>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</si>
  <si>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</si>
  <si>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</si>
  <si>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</si>
  <si>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</si>
  <si>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</si>
  <si>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</si>
  <si>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</si>
  <si>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</si>
  <si>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</si>
  <si>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</si>
  <si>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</si>
  <si>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</si>
  <si>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</si>
  <si>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</si>
  <si>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</si>
  <si>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</si>
  <si>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</si>
  <si>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</si>
  <si>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</si>
  <si>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</si>
  <si>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</si>
  <si>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</si>
  <si>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</si>
  <si>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</si>
  <si>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</si>
  <si>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</si>
  <si>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</si>
  <si>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</si>
  <si>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</si>
  <si>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</si>
  <si>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</si>
  <si>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</si>
  <si>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</si>
  <si>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</si>
  <si>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</si>
  <si>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</si>
  <si>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</si>
  <si>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</si>
  <si>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</si>
  <si>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</si>
  <si>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</si>
  <si>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</si>
  <si>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</si>
  <si>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</si>
  <si>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</si>
  <si>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</si>
  <si>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</si>
  <si>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</si>
  <si>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</si>
  <si>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</si>
  <si>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</si>
  <si>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</si>
  <si>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</si>
  <si>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</si>
  <si>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</si>
  <si>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</si>
  <si>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</si>
  <si>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</si>
  <si>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</si>
  <si>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</si>
  <si>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</si>
  <si>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</si>
  <si>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</si>
  <si>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</si>
  <si>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</si>
  <si>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</si>
  <si>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</si>
  <si>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</si>
  <si>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</si>
  <si>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</si>
  <si>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</si>
  <si>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</si>
  <si>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</si>
  <si>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</si>
  <si>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</si>
  <si>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</si>
  <si>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</si>
  <si>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</si>
  <si>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</si>
  <si>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</si>
  <si>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</si>
  <si>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</si>
  <si>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</si>
  <si>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</si>
  <si>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</si>
  <si>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</si>
  <si>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</si>
  <si>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</si>
  <si>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</si>
  <si>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</si>
  <si>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</si>
  <si>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</si>
  <si>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</si>
  <si>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</si>
  <si>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</si>
  <si>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</si>
  <si>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</si>
  <si>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</si>
  <si>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</si>
  <si>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</si>
  <si>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</si>
  <si>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</si>
  <si>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</si>
  <si>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</si>
  <si>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</si>
  <si>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</si>
  <si>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</si>
  <si>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</si>
  <si>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</si>
  <si>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</si>
  <si>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</si>
  <si>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</si>
  <si>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</si>
  <si>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</si>
  <si>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</si>
  <si>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</si>
  <si>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</si>
  <si>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</si>
  <si>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</si>
  <si>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</si>
  <si>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</si>
  <si>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</si>
  <si>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</si>
  <si>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</si>
  <si>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</si>
  <si>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</si>
  <si>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</si>
  <si>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</si>
  <si>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</si>
  <si>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</si>
  <si>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</si>
  <si>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</si>
  <si>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</si>
  <si>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</si>
  <si>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</si>
  <si>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</si>
  <si>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</si>
  <si>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</si>
  <si>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</si>
  <si>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</si>
  <si>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</si>
  <si>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</si>
  <si>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</si>
  <si>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</si>
  <si>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</si>
  <si>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</si>
  <si>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</si>
  <si>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</si>
  <si>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</si>
  <si>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</si>
  <si>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</si>
  <si>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</si>
  <si>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</si>
  <si>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</si>
  <si>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</si>
  <si>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</si>
  <si>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</si>
  <si>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</si>
  <si>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</si>
  <si>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</si>
  <si>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</si>
  <si>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</si>
  <si>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</si>
  <si>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</si>
  <si>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</si>
  <si>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</si>
  <si>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</si>
  <si>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</si>
  <si>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</si>
  <si>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</si>
  <si>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</si>
  <si>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</si>
  <si>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</si>
  <si>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</si>
  <si>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</si>
  <si>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</si>
  <si>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</si>
  <si>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</si>
  <si>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</si>
  <si>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</si>
  <si>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</si>
  <si>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</si>
  <si>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</si>
  <si>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</si>
  <si>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</si>
  <si>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</si>
  <si>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</si>
  <si>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</si>
  <si>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</si>
  <si>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</si>
  <si>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</si>
  <si>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</si>
  <si>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</si>
  <si>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</si>
  <si>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</si>
  <si>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</si>
  <si>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</si>
  <si>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</si>
  <si>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</si>
  <si>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</si>
  <si>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</si>
  <si>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</si>
  <si>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</si>
  <si>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</si>
  <si>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</si>
  <si>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</si>
  <si>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</si>
  <si>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</si>
  <si>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</si>
  <si>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</si>
  <si>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</si>
  <si>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</si>
  <si>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</si>
  <si>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</si>
  <si>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</si>
  <si>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</si>
  <si>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</si>
  <si>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</si>
  <si>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</si>
  <si>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</si>
  <si>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</si>
  <si>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</si>
  <si>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</si>
  <si>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</si>
  <si>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</si>
  <si>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</si>
  <si>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</si>
  <si>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</si>
  <si>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</si>
  <si>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</si>
  <si>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</si>
  <si>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</si>
  <si>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</si>
  <si>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</si>
  <si>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</si>
  <si>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</si>
  <si>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</si>
  <si>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</si>
  <si>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</si>
  <si>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</si>
  <si>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</si>
  <si>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</si>
  <si>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</si>
  <si>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</si>
  <si>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</si>
  <si>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</si>
  <si>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</si>
  <si>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</si>
  <si>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</si>
  <si>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</si>
  <si>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</si>
  <si>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</si>
  <si>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</si>
  <si>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</si>
  <si>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</si>
  <si>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</si>
  <si>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</si>
  <si>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</si>
  <si>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</si>
  <si>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</si>
  <si>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</si>
  <si>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</si>
  <si>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</si>
  <si>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</si>
  <si>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</si>
  <si>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</si>
  <si>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</si>
  <si>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</si>
  <si>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</si>
  <si>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</si>
  <si>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</si>
  <si>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</si>
  <si>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</si>
  <si>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</si>
  <si>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</si>
  <si>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</si>
  <si>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</si>
  <si>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</si>
  <si>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</si>
  <si>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</si>
  <si>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</si>
  <si>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</si>
  <si>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</si>
  <si>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</si>
  <si>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</si>
  <si>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</si>
  <si>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</si>
  <si>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</si>
  <si>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</si>
  <si>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</si>
  <si>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</si>
  <si>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</si>
  <si>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</si>
  <si>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</si>
  <si>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</si>
  <si>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</si>
  <si>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</si>
  <si>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</si>
  <si>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</si>
  <si>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</si>
  <si>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</si>
  <si>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</si>
  <si>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</si>
  <si>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</si>
  <si>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</si>
  <si>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</si>
  <si>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</si>
  <si>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</si>
  <si>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</si>
  <si>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</si>
  <si>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</si>
  <si>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</si>
  <si>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</si>
  <si>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</si>
  <si>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</si>
  <si>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</si>
  <si>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</si>
  <si>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</si>
  <si>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</si>
  <si>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</si>
  <si>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</si>
  <si>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</si>
  <si>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</si>
  <si>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</si>
  <si>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</si>
  <si>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</si>
  <si>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</si>
  <si>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</si>
  <si>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</si>
  <si>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</si>
  <si>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</si>
  <si>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</si>
  <si>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</si>
  <si>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</si>
  <si>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</si>
  <si>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</si>
  <si>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</si>
  <si>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</si>
  <si>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</si>
  <si>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</si>
  <si>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</si>
  <si>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</si>
  <si>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</si>
  <si>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</si>
  <si>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</si>
  <si>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</si>
  <si>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</si>
  <si>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</si>
  <si>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</si>
  <si>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</si>
  <si>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</si>
  <si>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</si>
  <si>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</si>
  <si>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</si>
  <si>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</si>
  <si>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</si>
  <si>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</si>
  <si>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</si>
  <si>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</si>
  <si>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</si>
  <si>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</si>
  <si>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</si>
  <si>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</si>
  <si>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</si>
  <si>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</si>
  <si>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</si>
  <si>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</si>
  <si>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</si>
  <si>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</si>
  <si>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</si>
  <si>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</si>
  <si>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</si>
  <si>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</si>
  <si>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</si>
  <si>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</si>
  <si>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</si>
  <si>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</si>
  <si>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</si>
  <si>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</si>
  <si>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</si>
  <si>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</si>
  <si>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</si>
  <si>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</si>
  <si>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</si>
  <si>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</si>
  <si>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</si>
  <si>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</si>
  <si>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</si>
  <si>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</si>
  <si>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</si>
  <si>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</si>
  <si>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</si>
  <si>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</si>
  <si>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</si>
  <si>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</si>
  <si>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</si>
  <si>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</si>
  <si>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</si>
  <si>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</si>
  <si>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</si>
  <si>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</si>
  <si>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</si>
  <si>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</si>
  <si>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</si>
  <si>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</si>
  <si>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</si>
  <si>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</si>
  <si>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</si>
  <si>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</si>
  <si>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</si>
  <si>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</si>
  <si>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</si>
  <si>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</si>
  <si>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</si>
  <si>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</si>
  <si>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</si>
  <si>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</si>
  <si>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</si>
  <si>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</si>
  <si>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</si>
  <si>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</si>
  <si>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</si>
  <si>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</si>
  <si>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</si>
  <si>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</si>
  <si>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</si>
  <si>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</si>
  <si>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</si>
  <si>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</si>
  <si>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</si>
  <si>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</si>
  <si>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</si>
  <si>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</si>
  <si>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</si>
  <si>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</si>
  <si>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</si>
  <si>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</si>
  <si>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</si>
  <si>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</si>
  <si>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</si>
  <si>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</si>
  <si>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</si>
  <si>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</si>
  <si>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</si>
  <si>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</si>
  <si>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</si>
  <si>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</si>
  <si>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</si>
  <si>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</si>
  <si>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</si>
  <si>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</si>
  <si>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</si>
  <si>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</si>
  <si>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</si>
  <si>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</si>
  <si>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</si>
  <si>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</si>
  <si>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</si>
  <si>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</si>
  <si>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</si>
  <si>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</si>
  <si>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</si>
  <si>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</si>
  <si>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</si>
  <si>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</si>
  <si>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</si>
  <si>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</si>
  <si>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</si>
  <si>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</si>
  <si>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</si>
  <si>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</si>
  <si>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</si>
  <si>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</si>
  <si>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</si>
  <si>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</si>
  <si>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</si>
  <si>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</si>
  <si>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</si>
  <si>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</si>
  <si>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</si>
  <si>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</si>
  <si>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</si>
  <si>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</si>
  <si>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</si>
  <si>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</si>
  <si>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</si>
  <si>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</si>
  <si>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</si>
  <si>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</si>
  <si>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</si>
  <si>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</si>
  <si>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</si>
  <si>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</si>
  <si>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</si>
  <si>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</si>
  <si>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</si>
  <si>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</si>
  <si>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</si>
  <si>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</si>
  <si>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</si>
  <si>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</si>
  <si>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</si>
  <si>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</si>
  <si>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</si>
  <si>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</si>
  <si>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</si>
  <si>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</si>
  <si>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</si>
  <si>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</si>
  <si>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</si>
  <si>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</si>
  <si>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</si>
  <si>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</si>
  <si>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</si>
  <si>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</si>
  <si>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</si>
  <si>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</si>
  <si>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</si>
  <si>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</si>
  <si>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</si>
  <si>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</si>
  <si>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</si>
  <si>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</si>
  <si>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</si>
  <si>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</si>
  <si>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</si>
  <si>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</si>
  <si>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</si>
  <si>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</si>
  <si>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</si>
  <si>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</si>
  <si>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</si>
  <si>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</si>
  <si>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</si>
  <si>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</si>
  <si>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</si>
  <si>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</si>
  <si>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</si>
  <si>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</si>
  <si>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</si>
  <si>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</si>
  <si>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</si>
  <si>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</si>
  <si>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</si>
  <si>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</si>
  <si>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</si>
  <si>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</si>
  <si>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</si>
  <si>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</si>
  <si>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</si>
  <si>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</si>
  <si>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</si>
  <si>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</si>
  <si>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</si>
  <si>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</si>
  <si>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</si>
  <si>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</si>
  <si>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</si>
  <si>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</si>
  <si>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</si>
  <si>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</si>
  <si>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</si>
  <si>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</si>
  <si>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</si>
  <si>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</si>
  <si>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</si>
  <si>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</si>
  <si>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</si>
  <si>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</si>
  <si>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</si>
  <si>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</si>
  <si>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</si>
  <si>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</si>
  <si>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</si>
  <si>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</si>
  <si>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</si>
  <si>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</si>
  <si>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</si>
  <si>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</si>
  <si>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</si>
  <si>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</si>
  <si>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</si>
  <si>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</si>
  <si>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</si>
  <si>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</si>
  <si>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</si>
  <si>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</si>
  <si>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</si>
  <si>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</si>
  <si>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</si>
  <si>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</si>
  <si>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</si>
  <si>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</si>
  <si>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</si>
  <si>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</si>
  <si>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</si>
  <si>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</si>
  <si>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</si>
  <si>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</si>
  <si>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</si>
  <si>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</si>
  <si>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</si>
  <si>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</si>
  <si>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</si>
  <si>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</si>
  <si>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</si>
  <si>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</si>
  <si>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</si>
  <si>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</si>
  <si>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</si>
  <si>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</si>
  <si>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</si>
  <si>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</si>
  <si>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</si>
  <si>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</si>
  <si>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</si>
  <si>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</si>
  <si>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</si>
  <si>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</si>
  <si>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</si>
  <si>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</si>
  <si>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</si>
  <si>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</si>
  <si>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</si>
  <si>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</si>
  <si>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</si>
  <si>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</si>
  <si>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</si>
  <si>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</si>
  <si>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</si>
  <si>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</si>
  <si>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</si>
  <si>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</si>
  <si>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</si>
  <si>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</si>
  <si>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</si>
  <si>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</si>
  <si>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</si>
  <si>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</si>
  <si>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</si>
  <si>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</si>
  <si>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</si>
  <si>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</si>
  <si>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</si>
  <si>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</si>
  <si>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</si>
  <si>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</si>
  <si>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</si>
  <si>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</si>
  <si>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</si>
  <si>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</si>
  <si>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</si>
  <si>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</si>
  <si>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</si>
  <si>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</si>
  <si>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</si>
  <si>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</si>
  <si>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</si>
  <si>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</si>
  <si>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</si>
  <si>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</si>
  <si>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</si>
  <si>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</si>
  <si>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</si>
  <si>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</si>
  <si>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</si>
  <si>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</si>
  <si>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</si>
  <si>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</si>
  <si>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</si>
  <si>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</si>
  <si>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</si>
  <si>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</si>
  <si>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</si>
  <si>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</si>
  <si>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</si>
  <si>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</si>
  <si>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</si>
  <si>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</si>
  <si>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</si>
  <si>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</si>
  <si>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</si>
  <si>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</si>
  <si>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</si>
  <si>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</si>
  <si>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</si>
  <si>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</si>
  <si>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</si>
  <si>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</si>
  <si>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</si>
  <si>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</si>
  <si>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</si>
  <si>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</si>
  <si>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</si>
  <si>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</si>
  <si>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</si>
  <si>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</si>
  <si>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</si>
  <si>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</si>
  <si>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</si>
  <si>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</si>
  <si>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</si>
  <si>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</si>
  <si>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</si>
  <si>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</si>
  <si>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</si>
  <si>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</si>
  <si>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</si>
  <si>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</si>
  <si>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</si>
  <si>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</si>
  <si>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</si>
  <si>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</si>
  <si>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</si>
  <si>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</si>
  <si>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</si>
  <si>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</si>
  <si>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</si>
  <si>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</si>
  <si>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</si>
  <si>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</si>
  <si>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</si>
  <si>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</si>
  <si>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</si>
  <si>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</si>
  <si>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</si>
  <si>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</si>
  <si>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</si>
  <si>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</si>
  <si>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</si>
  <si>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</si>
  <si>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</si>
  <si>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</si>
  <si>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</si>
  <si>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</si>
  <si>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</si>
  <si>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</si>
  <si>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</si>
  <si>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</si>
  <si>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</si>
  <si>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</si>
  <si>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</si>
  <si>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</si>
  <si>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</si>
  <si>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</si>
  <si>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</si>
  <si>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</si>
  <si>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</si>
  <si>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</si>
  <si>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</si>
  <si>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</si>
  <si>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</si>
  <si>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</si>
  <si>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</si>
  <si>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</si>
  <si>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</si>
  <si>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</si>
  <si>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</si>
  <si>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</si>
  <si>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</si>
  <si>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</si>
  <si>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</si>
  <si>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</si>
  <si>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</si>
  <si>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</si>
  <si>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</si>
  <si>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</si>
  <si>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</si>
  <si>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</si>
  <si>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</si>
  <si>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</si>
  <si>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</si>
  <si>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</si>
  <si>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</si>
  <si>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</si>
  <si>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</si>
  <si>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</si>
  <si>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</si>
  <si>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</si>
  <si>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</si>
  <si>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</si>
  <si>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</si>
  <si>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</si>
  <si>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</si>
  <si>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</si>
  <si>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</si>
  <si>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</si>
  <si>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</si>
  <si>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</si>
  <si>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</si>
  <si>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</si>
  <si>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</si>
  <si>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</si>
  <si>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</si>
  <si>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</si>
  <si>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</si>
  <si>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</si>
  <si>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</si>
  <si>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</si>
  <si>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</si>
  <si>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</si>
  <si>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</si>
  <si>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</si>
  <si>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</si>
  <si>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</si>
  <si>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</si>
  <si>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</si>
  <si>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</si>
  <si>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</si>
  <si>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</si>
  <si>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</si>
  <si>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</si>
  <si>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</si>
  <si>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</si>
  <si>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</si>
  <si>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</si>
  <si>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</si>
  <si>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</si>
  <si>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</si>
  <si>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</si>
  <si>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</si>
  <si>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</si>
  <si>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</si>
  <si>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</si>
  <si>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</si>
  <si>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</si>
  <si>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</si>
  <si>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</si>
  <si>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</si>
  <si>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</si>
  <si>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</si>
  <si>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</si>
  <si>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</si>
  <si>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</si>
  <si>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</si>
  <si>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</si>
  <si>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</si>
  <si>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</si>
  <si>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</si>
  <si>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</si>
  <si>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</si>
  <si>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</si>
  <si>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</si>
  <si>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</si>
  <si>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</si>
  <si>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</si>
  <si>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</si>
  <si>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</si>
  <si>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</si>
  <si>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</si>
  <si>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</si>
  <si>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</si>
  <si>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</si>
  <si>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</si>
  <si>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</si>
  <si>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</si>
  <si>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</si>
  <si>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</si>
  <si>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</si>
  <si>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</si>
  <si>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</si>
  <si>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</si>
  <si>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</si>
  <si>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</si>
  <si>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</si>
  <si>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</si>
  <si>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</si>
  <si>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</si>
  <si>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</si>
  <si>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</si>
  <si>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</si>
  <si>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</si>
  <si>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</si>
  <si>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</si>
  <si>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</si>
  <si>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</si>
  <si>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</si>
  <si>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</si>
  <si>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</si>
  <si>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</si>
  <si>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</si>
  <si>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</si>
  <si>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</si>
  <si>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</si>
  <si>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</si>
  <si>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</si>
  <si>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</si>
  <si>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</si>
  <si>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</si>
  <si>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</si>
  <si>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</si>
  <si>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</si>
  <si>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</si>
  <si>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</si>
  <si>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</si>
  <si>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</si>
  <si>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</si>
  <si>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</si>
  <si>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</si>
  <si>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</si>
  <si>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</si>
  <si>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</si>
  <si>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</si>
  <si>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</si>
  <si>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</si>
  <si>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</si>
  <si>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</si>
  <si>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</si>
  <si>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</si>
  <si>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</si>
  <si>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</si>
  <si>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</si>
  <si>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</si>
  <si>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</si>
  <si>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</si>
  <si>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</si>
  <si>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</si>
  <si>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</si>
  <si>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</si>
  <si>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</si>
  <si>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</si>
  <si>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</si>
  <si>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</si>
  <si>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</si>
  <si>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</si>
  <si>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</si>
  <si>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</si>
  <si>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</si>
  <si>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</si>
  <si>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</si>
  <si>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</si>
  <si>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</si>
  <si>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</si>
  <si>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</si>
  <si>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</si>
  <si>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</si>
  <si>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</si>
  <si>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</si>
  <si>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</si>
  <si>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</si>
  <si>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</si>
  <si>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</si>
  <si>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</si>
  <si>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</si>
  <si>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</si>
  <si>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</si>
  <si>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</si>
  <si>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</si>
  <si>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</si>
  <si>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</si>
  <si>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</si>
  <si>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</si>
  <si>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</si>
  <si>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</si>
  <si>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</si>
  <si>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</si>
  <si>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</si>
  <si>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</si>
  <si>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</si>
  <si>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</si>
  <si>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</si>
  <si>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</si>
  <si>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</si>
  <si>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</si>
  <si>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</si>
  <si>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</si>
  <si>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</si>
  <si>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</si>
  <si>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</si>
  <si>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</si>
  <si>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</si>
  <si>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</si>
  <si>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</si>
  <si>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</si>
  <si>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</si>
  <si>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</si>
  <si>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</si>
  <si>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</si>
  <si>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</si>
  <si>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</si>
  <si>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</si>
  <si>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</si>
  <si>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</si>
  <si>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</si>
  <si>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</si>
  <si>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</si>
  <si>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</si>
  <si>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</si>
  <si>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</si>
  <si>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</si>
  <si>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</si>
  <si>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</si>
  <si>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</si>
  <si>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</si>
  <si>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</si>
  <si>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</si>
  <si>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</si>
  <si>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</si>
  <si>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</si>
  <si>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</si>
  <si>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</si>
  <si>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</si>
  <si>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</si>
  <si>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</si>
  <si>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</si>
  <si>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</si>
  <si>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</si>
  <si>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</si>
  <si>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</si>
  <si>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</si>
  <si>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</si>
  <si>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</si>
  <si>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</si>
  <si>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</si>
  <si>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</si>
  <si>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</si>
  <si>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</si>
  <si>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</si>
  <si>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</si>
  <si>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</si>
  <si>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</si>
  <si>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</si>
  <si>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</si>
  <si>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</si>
  <si>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</si>
  <si>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</si>
  <si>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</si>
  <si>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</si>
  <si>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</si>
  <si>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</si>
  <si>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</si>
  <si>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</si>
  <si>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</si>
  <si>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</si>
  <si>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</si>
  <si>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</si>
  <si>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</si>
  <si>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</si>
  <si>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</si>
  <si>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</si>
  <si>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</si>
  <si>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</si>
  <si>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</si>
  <si>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</si>
  <si>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</si>
  <si>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</si>
  <si>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</si>
  <si>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</si>
  <si>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</si>
  <si>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</si>
  <si>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</si>
  <si>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</si>
  <si>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</si>
  <si>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</si>
  <si>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</si>
  <si>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</si>
  <si>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</si>
  <si>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</si>
  <si>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</si>
  <si>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</si>
  <si>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</si>
  <si>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</si>
  <si>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</si>
  <si>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</si>
  <si>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</si>
  <si>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</si>
  <si>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</si>
  <si>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</si>
  <si>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</si>
  <si>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</si>
  <si>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</si>
  <si>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</si>
  <si>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</si>
  <si>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</si>
  <si>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</si>
  <si>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</si>
  <si>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</si>
  <si>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</si>
  <si>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</si>
  <si>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</si>
  <si>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</si>
  <si>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</si>
  <si>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</si>
  <si>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</si>
  <si>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</si>
  <si>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</si>
  <si>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</si>
  <si>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</si>
  <si>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</si>
  <si>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</si>
  <si>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</si>
  <si>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</si>
  <si>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</si>
  <si>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</si>
  <si>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</si>
  <si>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</si>
  <si>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</si>
  <si>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</si>
  <si>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</si>
  <si>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</si>
  <si>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</si>
  <si>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</si>
  <si>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</si>
  <si>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</si>
  <si>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</si>
  <si>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</si>
  <si>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</si>
  <si>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</si>
  <si>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</si>
  <si>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</si>
  <si>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</si>
  <si>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</si>
  <si>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</si>
  <si>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</si>
  <si>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</si>
  <si>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</si>
  <si>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</si>
  <si>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</si>
  <si>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</si>
  <si>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</si>
  <si>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</si>
  <si>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</si>
  <si>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</si>
  <si>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</si>
  <si>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</si>
  <si>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</si>
  <si>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</si>
  <si>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</si>
  <si>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</si>
  <si>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</si>
  <si>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</si>
  <si>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</si>
  <si>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</si>
  <si>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</si>
  <si>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</si>
  <si>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</si>
  <si>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</si>
  <si>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</si>
  <si>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</si>
  <si>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</si>
  <si>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</si>
  <si>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</si>
  <si>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</si>
  <si>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</si>
  <si>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</si>
  <si>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</si>
  <si>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</si>
  <si>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</si>
  <si>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</si>
  <si>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</si>
  <si>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</si>
  <si>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</si>
  <si>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</si>
  <si>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</si>
  <si>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</si>
  <si>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</si>
  <si>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</si>
  <si>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</si>
  <si>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</si>
  <si>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</si>
  <si>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</si>
  <si>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</si>
  <si>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</si>
  <si>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</si>
  <si>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</si>
  <si>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</si>
  <si>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</si>
  <si>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</si>
  <si>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</si>
  <si>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</si>
  <si>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</si>
  <si>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</si>
  <si>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</si>
  <si>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</si>
  <si>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</si>
  <si>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</si>
  <si>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</si>
  <si>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</si>
  <si>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</si>
  <si>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</si>
  <si>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</si>
  <si>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</si>
  <si>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</si>
  <si>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</si>
  <si>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</si>
  <si>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</si>
  <si>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</si>
  <si>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</si>
  <si>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</si>
  <si>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</si>
  <si>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</si>
  <si>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</si>
  <si>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</si>
  <si>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</si>
  <si>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</si>
  <si>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</si>
  <si>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</si>
  <si>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</si>
  <si>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</si>
  <si>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</si>
  <si>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</si>
  <si>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</si>
  <si>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</si>
  <si>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</si>
  <si>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</si>
  <si>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</si>
  <si>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</si>
  <si>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</si>
  <si>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</si>
  <si>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</si>
  <si>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</si>
  <si>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</si>
  <si>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</si>
  <si>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</si>
  <si>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</si>
  <si>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</si>
  <si>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</si>
  <si>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</si>
  <si>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</si>
  <si>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</si>
  <si>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</si>
  <si>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</si>
  <si>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</si>
  <si>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</si>
  <si>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</si>
  <si>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</si>
  <si>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</si>
  <si>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</si>
  <si>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</si>
  <si>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</si>
  <si>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</si>
  <si>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</si>
  <si>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</si>
  <si>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</si>
  <si>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</si>
  <si>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</si>
  <si>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</si>
  <si>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</si>
  <si>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</si>
  <si>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</si>
  <si>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</si>
  <si>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</si>
  <si>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</si>
  <si>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</si>
  <si>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</si>
  <si>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</si>
  <si>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</si>
  <si>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</si>
  <si>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</si>
  <si>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</si>
  <si>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</si>
  <si>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</si>
  <si>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</si>
  <si>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</si>
  <si>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</si>
  <si>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</si>
  <si>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</si>
  <si>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</si>
  <si>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</si>
  <si>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</si>
  <si>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</si>
  <si>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</si>
  <si>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</si>
  <si>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</si>
  <si>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</si>
  <si>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</si>
  <si>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</si>
  <si>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</si>
  <si>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</si>
  <si>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</si>
  <si>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</si>
  <si>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</si>
  <si>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</si>
  <si>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</si>
  <si>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</si>
  <si>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</si>
  <si>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</si>
  <si>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</si>
  <si>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</si>
  <si>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</si>
  <si>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</si>
  <si>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</si>
  <si>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</si>
  <si>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</si>
  <si>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</si>
  <si>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</si>
  <si>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</si>
  <si>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</si>
  <si>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</si>
  <si>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</si>
  <si>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</si>
  <si>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</si>
  <si>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</si>
  <si>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</si>
  <si>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</si>
  <si>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</si>
  <si>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</si>
  <si>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</si>
  <si>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</si>
  <si>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</si>
  <si>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</si>
  <si>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</si>
  <si>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</si>
  <si>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</si>
  <si>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</si>
  <si>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</si>
  <si>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</si>
  <si>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</si>
  <si>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</si>
  <si>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</si>
  <si>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</si>
  <si>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</si>
  <si>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</si>
  <si>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</si>
  <si>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</si>
  <si>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</si>
  <si>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</si>
  <si>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</si>
  <si>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</si>
  <si>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</si>
  <si>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</si>
  <si>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</si>
  <si>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</si>
  <si>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</si>
  <si>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</si>
  <si>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</si>
  <si>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</si>
  <si>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</si>
  <si>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</si>
  <si>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</si>
  <si>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</si>
  <si>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</si>
  <si>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</si>
  <si>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</si>
  <si>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</si>
  <si>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</si>
  <si>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</si>
  <si>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</si>
  <si>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</si>
  <si>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</si>
  <si>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</si>
  <si>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</si>
  <si>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</si>
  <si>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</si>
  <si>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</si>
  <si>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</si>
  <si>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</si>
  <si>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</si>
  <si>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</si>
  <si>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</si>
  <si>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</si>
  <si>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</si>
  <si>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</si>
  <si>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</si>
  <si>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</si>
  <si>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</si>
  <si>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</si>
  <si>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</si>
  <si>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</si>
  <si>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</si>
  <si>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</si>
  <si>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</si>
  <si>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</si>
  <si>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</si>
  <si>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</si>
  <si>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</si>
  <si>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</si>
  <si>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</si>
  <si>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</si>
  <si>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</si>
  <si>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</si>
  <si>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</si>
  <si>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</si>
  <si>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</si>
  <si>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</si>
  <si>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</si>
  <si>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</si>
  <si>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</si>
  <si>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</si>
  <si>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</si>
  <si>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</si>
  <si>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</si>
  <si>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</si>
  <si>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</si>
  <si>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</si>
  <si>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</si>
  <si>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</si>
  <si>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</si>
  <si>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</si>
  <si>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</si>
  <si>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</si>
  <si>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</si>
  <si>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</si>
  <si>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</si>
  <si>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</si>
  <si>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</si>
  <si>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</si>
  <si>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</si>
  <si>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</si>
  <si>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</si>
  <si>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</si>
  <si>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</si>
  <si>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</si>
  <si>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</si>
  <si>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</si>
  <si>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</si>
  <si>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</si>
  <si>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</si>
  <si>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</si>
  <si>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</si>
  <si>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</si>
  <si>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</si>
  <si>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</si>
  <si>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</si>
  <si>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</si>
  <si>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</si>
  <si>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</si>
  <si>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</si>
  <si>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</si>
  <si>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</si>
  <si>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</si>
  <si>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</si>
  <si>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</si>
  <si>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</si>
  <si>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</si>
  <si>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</si>
  <si>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</si>
  <si>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</si>
  <si>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</si>
  <si>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</si>
  <si>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</si>
  <si>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</si>
  <si>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</si>
  <si>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</si>
  <si>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</si>
  <si>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</si>
  <si>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</si>
  <si>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</si>
  <si>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</si>
  <si>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</si>
  <si>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</si>
  <si>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</si>
  <si>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</si>
  <si>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</si>
  <si>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</si>
  <si>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</si>
  <si>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</si>
  <si>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</si>
  <si>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</si>
  <si>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</si>
  <si>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</si>
  <si>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</si>
  <si>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</si>
  <si>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</si>
  <si>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</si>
  <si>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</si>
  <si>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</si>
  <si>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</si>
  <si>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</si>
  <si>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</si>
  <si>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</si>
  <si>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</si>
  <si>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</si>
  <si>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</si>
  <si>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</si>
  <si>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</si>
  <si>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</si>
  <si>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</si>
  <si>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</si>
  <si>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</si>
  <si>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</si>
  <si>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</si>
  <si>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</si>
  <si>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</si>
  <si>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</si>
  <si>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</si>
  <si>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</si>
  <si>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</si>
  <si>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</si>
  <si>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</si>
  <si>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</si>
  <si>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</si>
  <si>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</si>
  <si>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</si>
  <si>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</si>
  <si>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</si>
  <si>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</si>
  <si>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</si>
  <si>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</si>
  <si>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</si>
  <si>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</si>
  <si>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</si>
  <si>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</si>
  <si>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</si>
  <si>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</si>
  <si>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</si>
  <si>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</si>
  <si>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</si>
  <si>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</si>
  <si>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</si>
  <si>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</si>
  <si>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</si>
  <si>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</si>
  <si>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</si>
  <si>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</si>
  <si>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</si>
  <si>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</si>
  <si>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</si>
  <si>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</si>
  <si>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</si>
  <si>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</si>
  <si>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</si>
  <si>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</si>
  <si>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</si>
  <si>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</si>
  <si>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</si>
  <si>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</si>
  <si>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</si>
  <si>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</si>
  <si>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</si>
  <si>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</si>
  <si>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</si>
  <si>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</si>
  <si>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</si>
  <si>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</si>
  <si>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</si>
  <si>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</si>
  <si>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</si>
  <si>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</si>
  <si>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</si>
  <si>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</si>
  <si>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</si>
  <si>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</si>
  <si>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</si>
  <si>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</si>
  <si>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</si>
  <si>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</si>
  <si>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</si>
  <si>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</si>
  <si>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</si>
  <si>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</si>
  <si>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</si>
  <si>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</si>
  <si>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</si>
  <si>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</si>
  <si>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</si>
  <si>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</si>
  <si>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</si>
  <si>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</si>
  <si>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</si>
  <si>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</si>
  <si>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</si>
  <si>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</si>
  <si>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</si>
  <si>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</si>
  <si>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</si>
  <si>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</si>
  <si>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</si>
  <si>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</si>
  <si>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</si>
  <si>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</si>
  <si>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</si>
  <si>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</si>
  <si>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</si>
  <si>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</si>
  <si>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</si>
  <si>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</si>
  <si>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</si>
  <si>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</si>
  <si>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</si>
  <si>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</si>
  <si>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</si>
  <si>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</si>
  <si>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</si>
  <si>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</si>
  <si>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</si>
  <si>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</si>
  <si>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</si>
  <si>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</si>
  <si>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</si>
  <si>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</si>
  <si>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</si>
  <si>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</si>
  <si>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</si>
  <si>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</si>
  <si>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</si>
  <si>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</si>
  <si>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</si>
  <si>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</si>
  <si>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</si>
  <si>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</si>
  <si>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</si>
  <si>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</si>
  <si>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</si>
  <si>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</si>
  <si>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</si>
  <si>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</si>
  <si>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</si>
  <si>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</si>
  <si>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</si>
  <si>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</si>
  <si>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</si>
  <si>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</si>
  <si>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</si>
  <si>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</si>
  <si>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</si>
  <si>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</si>
  <si>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</si>
  <si>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</si>
  <si>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</si>
  <si>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</si>
  <si>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</si>
  <si>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</si>
  <si>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</si>
  <si>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</si>
  <si>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</si>
  <si>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</si>
  <si>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</si>
  <si>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</si>
  <si>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</si>
  <si>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</si>
  <si>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</si>
  <si>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</si>
  <si>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</si>
  <si>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</si>
  <si>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</si>
  <si>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</si>
  <si>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</si>
  <si>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</si>
  <si>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</si>
  <si>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</si>
  <si>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</si>
  <si>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</si>
  <si>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</si>
  <si>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</si>
  <si>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</si>
  <si>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</si>
  <si>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</si>
  <si>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</si>
  <si>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</si>
  <si>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</si>
  <si>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</si>
  <si>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</si>
  <si>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</si>
  <si>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</si>
  <si>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</si>
  <si>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</si>
  <si>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</si>
  <si>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</si>
  <si>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</si>
  <si>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</si>
  <si>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</si>
  <si>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</si>
  <si>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</si>
  <si>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</si>
  <si>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</si>
  <si>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</si>
  <si>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</si>
  <si>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</si>
  <si>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</si>
  <si>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</si>
  <si>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</si>
  <si>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</si>
  <si>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</si>
  <si>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</si>
  <si>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</si>
  <si>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</si>
  <si>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</si>
  <si>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</si>
  <si>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</si>
  <si>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</si>
  <si>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</si>
  <si>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</si>
  <si>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</si>
  <si>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</si>
  <si>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</si>
  <si>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</si>
  <si>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</si>
  <si>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</si>
  <si>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</si>
  <si>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</si>
  <si>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</si>
  <si>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</si>
  <si>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</si>
  <si>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</si>
  <si>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</si>
  <si>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</si>
  <si>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</si>
  <si>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</si>
  <si>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</si>
  <si>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</si>
  <si>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</si>
  <si>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</si>
  <si>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</si>
  <si>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</si>
  <si>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</si>
  <si>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</si>
  <si>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</si>
  <si>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</si>
  <si>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</si>
  <si>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</si>
  <si>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</si>
  <si>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</si>
  <si>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</si>
  <si>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</si>
  <si>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</si>
  <si>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</si>
  <si>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</si>
  <si>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</si>
  <si>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</si>
  <si>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</si>
  <si>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</si>
  <si>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</si>
  <si>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</si>
  <si>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</si>
  <si>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</si>
  <si>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</si>
  <si>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</si>
  <si>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</si>
  <si>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</si>
  <si>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</si>
  <si>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</si>
  <si>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</si>
  <si>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</si>
  <si>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</si>
  <si>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</si>
  <si>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</si>
  <si>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</si>
  <si>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</si>
  <si>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</si>
  <si>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</si>
  <si>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</si>
  <si>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</si>
  <si>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</si>
  <si>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</si>
  <si>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</si>
  <si>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</si>
  <si>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</si>
  <si>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</si>
  <si>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</si>
  <si>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</si>
  <si>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</si>
  <si>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</si>
  <si>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</si>
  <si>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</si>
  <si>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</si>
  <si>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</si>
  <si>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</si>
  <si>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</si>
  <si>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</si>
  <si>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</si>
  <si>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</si>
  <si>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</si>
  <si>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</si>
  <si>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</si>
  <si>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</si>
  <si>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</si>
  <si>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</si>
  <si>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</si>
  <si>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</si>
  <si>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</si>
  <si>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</si>
  <si>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</si>
  <si>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</si>
  <si>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</si>
  <si>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</si>
  <si>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</si>
  <si>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</si>
  <si>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</si>
  <si>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</si>
  <si>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</si>
  <si>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</si>
  <si>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</si>
  <si>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</si>
  <si>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</si>
  <si>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</si>
  <si>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</si>
  <si>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</si>
  <si>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</si>
  <si>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</si>
  <si>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</si>
  <si>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</si>
  <si>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</si>
  <si>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</si>
  <si>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</si>
  <si>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</si>
  <si>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</si>
  <si>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</si>
  <si>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</si>
  <si>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</si>
  <si>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</si>
  <si>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</si>
  <si>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</si>
  <si>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</si>
  <si>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</si>
  <si>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</si>
  <si>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</si>
  <si>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</si>
  <si>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</si>
  <si>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</si>
  <si>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</si>
  <si>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</si>
  <si>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</si>
  <si>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</si>
  <si>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</si>
  <si>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</si>
  <si>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</si>
  <si>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</si>
  <si>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</si>
  <si>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</si>
  <si>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</si>
  <si>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</si>
  <si>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</si>
  <si>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</si>
  <si>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</si>
  <si>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</si>
  <si>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</si>
  <si>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</si>
  <si>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</si>
  <si>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</si>
  <si>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</si>
  <si>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</si>
  <si>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</si>
  <si>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</si>
  <si>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</si>
  <si>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</si>
  <si>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</si>
  <si>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</si>
  <si>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</si>
  <si>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</si>
  <si>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</si>
  <si>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</si>
  <si>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</si>
  <si>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</si>
  <si>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</si>
  <si>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</si>
  <si>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</si>
  <si>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</si>
  <si>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</si>
  <si>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</si>
  <si>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</si>
  <si>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</si>
  <si>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</si>
  <si>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</si>
  <si>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</si>
  <si>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</si>
  <si>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</si>
  <si>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</si>
  <si>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</si>
  <si>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</si>
  <si>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</si>
  <si>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</si>
  <si>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</si>
  <si>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</si>
  <si>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</si>
  <si>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</si>
  <si>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</si>
  <si>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</si>
  <si>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</si>
  <si>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</si>
  <si>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</si>
  <si>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</si>
  <si>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</si>
  <si>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</si>
  <si>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</si>
  <si>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</si>
  <si>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</si>
  <si>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</si>
  <si>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</si>
  <si>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</si>
  <si>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</si>
  <si>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</si>
  <si>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</si>
  <si>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</si>
  <si>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</si>
  <si>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</si>
  <si>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</si>
  <si>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</si>
  <si>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</si>
  <si>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</si>
  <si>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</si>
  <si>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</si>
  <si>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</si>
  <si>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</si>
  <si>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</si>
  <si>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</si>
  <si>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</si>
  <si>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</si>
  <si>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</si>
  <si>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</si>
  <si>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</si>
  <si>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</si>
  <si>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</si>
  <si>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</si>
  <si>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</si>
  <si>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</si>
  <si>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</si>
  <si>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</si>
  <si>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</si>
  <si>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</si>
  <si>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</si>
  <si>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</si>
  <si>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</si>
  <si>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</si>
  <si>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</si>
  <si>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</si>
  <si>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</si>
  <si>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</si>
  <si>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</si>
  <si>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</si>
  <si>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</si>
  <si>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</si>
  <si>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</si>
  <si>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</si>
  <si>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</si>
  <si>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</si>
  <si>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</si>
  <si>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</si>
  <si>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</si>
  <si>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</si>
  <si>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</si>
  <si>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</si>
  <si>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</si>
  <si>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</si>
  <si>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</si>
  <si>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</si>
  <si>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</si>
  <si>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</si>
  <si>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</si>
  <si>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</si>
  <si>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</si>
  <si>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</si>
  <si>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</si>
  <si>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</si>
  <si>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</si>
  <si>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</si>
  <si>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</si>
  <si>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</si>
  <si>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</si>
  <si>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</si>
  <si>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</si>
  <si>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</si>
  <si>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</si>
  <si>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</si>
  <si>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</si>
  <si>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</si>
  <si>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</si>
  <si>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</si>
  <si>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</si>
  <si>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</si>
  <si>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</si>
  <si>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</si>
  <si>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</si>
  <si>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</si>
  <si>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</si>
  <si>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</si>
  <si>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</si>
  <si>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</si>
  <si>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</si>
  <si>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</si>
  <si>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</si>
  <si>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</si>
  <si>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</si>
  <si>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</si>
  <si>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</si>
  <si>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</si>
  <si>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</si>
  <si>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</si>
  <si>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</si>
  <si>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</si>
  <si>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</si>
  <si>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</si>
  <si>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</si>
  <si>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</si>
  <si>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</si>
  <si>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</si>
  <si>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</si>
  <si>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</si>
  <si>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</si>
  <si>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</si>
  <si>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</si>
  <si>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</si>
  <si>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</si>
  <si>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</si>
  <si>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</si>
  <si>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</si>
  <si>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</si>
  <si>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</si>
  <si>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</si>
  <si>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</si>
  <si>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</si>
  <si>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</si>
  <si>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</si>
  <si>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</si>
  <si>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</si>
  <si>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</si>
  <si>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</si>
  <si>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</si>
  <si>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</si>
  <si>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</si>
  <si>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</si>
  <si>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</si>
  <si>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</si>
  <si>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</si>
  <si>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</si>
  <si>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</si>
  <si>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</si>
  <si>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</si>
  <si>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</si>
  <si>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</si>
  <si>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</si>
  <si>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</si>
  <si>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</si>
  <si>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</si>
  <si>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</si>
  <si>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</si>
  <si>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</si>
  <si>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</si>
  <si>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</si>
  <si>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</si>
  <si>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</si>
  <si>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</si>
  <si>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</si>
  <si>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</si>
  <si>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</si>
  <si>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</si>
  <si>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</si>
  <si>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</si>
  <si>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</si>
  <si>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</si>
  <si>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</si>
  <si>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</si>
  <si>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</si>
  <si>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</si>
  <si>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</si>
  <si>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</si>
  <si>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</si>
  <si>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</si>
  <si>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</si>
  <si>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</si>
  <si>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</si>
  <si>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</si>
  <si>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</si>
  <si>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</si>
  <si>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</si>
  <si>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</si>
  <si>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</si>
  <si>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</si>
  <si>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</si>
  <si>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</si>
  <si>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</si>
  <si>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</si>
  <si>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</si>
  <si>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</si>
  <si>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</si>
  <si>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</si>
  <si>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</si>
  <si>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</si>
  <si>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</si>
  <si>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</si>
  <si>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</si>
  <si>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</si>
  <si>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</si>
  <si>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</si>
  <si>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</si>
  <si>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</si>
  <si>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</si>
  <si>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</si>
  <si>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</si>
  <si>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</si>
  <si>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</si>
  <si>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</si>
  <si>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</si>
  <si>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</si>
  <si>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</si>
  <si>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</si>
  <si>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</si>
  <si>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</si>
  <si>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</si>
  <si>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</si>
  <si>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</si>
  <si>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</si>
  <si>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</si>
  <si>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</si>
  <si>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</si>
  <si>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</si>
  <si>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</si>
  <si>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</si>
  <si>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</si>
  <si>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</si>
  <si>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</si>
  <si>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</si>
  <si>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</si>
  <si>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</si>
  <si>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</si>
  <si>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</si>
  <si>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</si>
  <si>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</si>
  <si>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</si>
  <si>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</si>
  <si>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</si>
  <si>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</si>
  <si>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</si>
  <si>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</si>
  <si>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</si>
  <si>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</si>
  <si>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</si>
  <si>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</si>
  <si>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</si>
  <si>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</si>
  <si>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</si>
  <si>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</si>
  <si>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</si>
  <si>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</si>
  <si>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</si>
  <si>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</si>
  <si>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</si>
  <si>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</si>
  <si>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</si>
  <si>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</si>
  <si>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</si>
  <si>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</si>
  <si>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</si>
  <si>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</si>
  <si>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</si>
  <si>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</si>
  <si>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</si>
  <si>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</si>
  <si>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</si>
  <si>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</si>
  <si>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</si>
  <si>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</si>
  <si>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</si>
  <si>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</si>
  <si>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</si>
  <si>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</si>
  <si>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</si>
  <si>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</si>
  <si>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</si>
  <si>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</si>
  <si>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</si>
  <si>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</si>
  <si>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</si>
  <si>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</si>
  <si>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</si>
  <si>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</si>
  <si>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</si>
  <si>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</si>
  <si>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</si>
  <si>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</si>
  <si>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</si>
  <si>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</si>
  <si>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</si>
  <si>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</si>
  <si>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</si>
  <si>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</si>
  <si>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</si>
  <si>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</si>
  <si>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</si>
  <si>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</si>
  <si>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</si>
  <si>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</si>
  <si>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</si>
  <si>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</si>
  <si>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</si>
  <si>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</si>
  <si>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</si>
  <si>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</si>
  <si>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</si>
  <si>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</si>
  <si>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</si>
  <si>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</si>
  <si>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</si>
  <si>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</si>
  <si>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</si>
  <si>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</si>
  <si>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</si>
  <si>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</si>
  <si>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</si>
  <si>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</si>
  <si>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</si>
  <si>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</si>
  <si>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</si>
  <si>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</si>
  <si>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</si>
  <si>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</si>
  <si>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</si>
  <si>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</si>
  <si>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</si>
  <si>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</si>
  <si>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</si>
  <si>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</si>
  <si>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</si>
  <si>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</si>
  <si>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</si>
  <si>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</si>
  <si>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</si>
  <si>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</si>
  <si>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</si>
  <si>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</si>
  <si>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</si>
  <si>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</si>
  <si>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</si>
  <si>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</si>
  <si>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</si>
  <si>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</si>
  <si>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</si>
  <si>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</si>
  <si>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</si>
  <si>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</si>
  <si>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</si>
  <si>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</si>
  <si>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</si>
  <si>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</si>
  <si>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</si>
  <si>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</si>
  <si>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</si>
  <si>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</si>
  <si>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</si>
  <si>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</si>
  <si>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</si>
  <si>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</si>
  <si>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</si>
  <si>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</si>
  <si>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</si>
  <si>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</si>
  <si>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</si>
  <si>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</si>
  <si>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</si>
  <si>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</si>
  <si>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</si>
  <si>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</si>
  <si>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</si>
  <si>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</si>
  <si>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</si>
  <si>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</si>
  <si>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</si>
  <si>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</si>
  <si>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</si>
  <si>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</si>
  <si>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</si>
  <si>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</si>
  <si>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</si>
  <si>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</si>
  <si>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</si>
  <si>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</si>
  <si>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</si>
  <si>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</si>
  <si>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</si>
  <si>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</si>
  <si>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</si>
  <si>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</si>
  <si>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</si>
  <si>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</si>
  <si>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</si>
  <si>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</si>
  <si>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</si>
  <si>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</si>
  <si>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</si>
  <si>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</si>
  <si>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</si>
  <si>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</si>
  <si>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</si>
  <si>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</si>
  <si>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</si>
  <si>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</si>
  <si>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</si>
  <si>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</si>
  <si>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</si>
  <si>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</si>
  <si>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</si>
  <si>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</si>
  <si>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</si>
  <si>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</si>
  <si>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</si>
  <si>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</si>
  <si>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</si>
  <si>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</si>
  <si>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</si>
  <si>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</si>
  <si>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</si>
  <si>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</si>
  <si>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</si>
  <si>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</si>
  <si>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</si>
  <si>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</si>
  <si>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</si>
  <si>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</si>
  <si>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</si>
  <si>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</si>
  <si>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</si>
  <si>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</si>
  <si>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</si>
  <si>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</si>
  <si>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</si>
  <si>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</si>
  <si>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</si>
  <si>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</si>
  <si>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</si>
  <si>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</si>
  <si>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</si>
  <si>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</si>
  <si>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</si>
  <si>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</si>
  <si>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</si>
  <si>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</si>
  <si>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</si>
  <si>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</si>
  <si>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</si>
  <si>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</si>
  <si>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</si>
  <si>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</si>
  <si>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</si>
  <si>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</si>
  <si>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</si>
  <si>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</si>
  <si>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</si>
  <si>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</si>
  <si>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</si>
  <si>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</si>
  <si>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</si>
  <si>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</si>
  <si>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</si>
  <si>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</si>
  <si>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</si>
  <si>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</si>
  <si>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</si>
  <si>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</si>
  <si>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</si>
  <si>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</si>
  <si>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</si>
  <si>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</si>
  <si>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</si>
  <si>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</si>
  <si>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</si>
  <si>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</si>
  <si>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</si>
  <si>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</si>
  <si>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</si>
  <si>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</si>
  <si>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</si>
  <si>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</si>
  <si>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</si>
  <si>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</si>
  <si>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</si>
  <si>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</si>
  <si>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</si>
  <si>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</si>
  <si>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</si>
  <si>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</si>
  <si>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</si>
  <si>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</si>
  <si>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</si>
  <si>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</si>
  <si>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</si>
  <si>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</si>
  <si>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</si>
  <si>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</si>
  <si>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</si>
  <si>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</si>
  <si>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</si>
  <si>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</si>
  <si>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</si>
  <si>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</si>
  <si>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</si>
  <si>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</si>
  <si>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</si>
  <si>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</si>
  <si>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</si>
  <si>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</si>
  <si>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</si>
  <si>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</si>
  <si>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</si>
  <si>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</si>
  <si>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</si>
  <si>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</si>
  <si>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</si>
  <si>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</si>
  <si>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</si>
  <si>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</si>
  <si>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</si>
  <si>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</si>
  <si>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</si>
  <si>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</si>
  <si>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</si>
  <si>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</si>
  <si>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</si>
  <si>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</si>
  <si>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</si>
  <si>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</si>
  <si>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</si>
  <si>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</si>
  <si>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</si>
  <si>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</si>
  <si>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</si>
  <si>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</si>
  <si>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</si>
  <si>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</si>
  <si>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</si>
  <si>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</si>
  <si>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</si>
  <si>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</si>
  <si>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</si>
  <si>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</si>
  <si>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</si>
  <si>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</si>
  <si>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</si>
  <si>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</si>
  <si>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</si>
  <si>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</si>
  <si>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</si>
  <si>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</si>
  <si>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</si>
  <si>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</si>
  <si>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</si>
  <si>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</si>
  <si>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</si>
  <si>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</si>
  <si>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</si>
  <si>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</si>
  <si>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</si>
  <si>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</si>
  <si>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</si>
  <si>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</si>
  <si>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</si>
  <si>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</si>
  <si>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</si>
  <si>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</si>
  <si>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</si>
  <si>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</si>
  <si>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</si>
  <si>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</si>
  <si>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</si>
  <si>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</si>
  <si>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</si>
  <si>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</si>
  <si>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</si>
  <si>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</si>
  <si>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</si>
  <si>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</si>
  <si>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</si>
  <si>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</si>
  <si>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</si>
  <si>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</si>
  <si>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</si>
  <si>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</si>
  <si>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</si>
  <si>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</si>
  <si>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</si>
  <si>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</si>
  <si>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</si>
  <si>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</si>
  <si>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</si>
  <si>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</si>
  <si>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</si>
  <si>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</si>
  <si>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</si>
  <si>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</si>
  <si>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</si>
  <si>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</si>
  <si>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</si>
  <si>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</si>
  <si>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</si>
  <si>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</si>
  <si>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</si>
  <si>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</si>
  <si>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</si>
  <si>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</si>
  <si>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</si>
  <si>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</si>
  <si>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</si>
  <si>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</si>
  <si>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</si>
  <si>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</si>
  <si>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</si>
  <si>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</si>
  <si>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</si>
  <si>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</si>
  <si>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</si>
  <si>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</si>
  <si>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</si>
  <si>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</si>
  <si>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</si>
  <si>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</si>
  <si>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</si>
  <si>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</si>
  <si>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</si>
  <si>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</si>
  <si>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</si>
  <si>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</si>
  <si>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</si>
  <si>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</si>
  <si>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</si>
  <si>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</si>
  <si>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</si>
  <si>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</si>
  <si>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</si>
  <si>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</si>
  <si>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</si>
  <si>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</si>
  <si>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</si>
  <si>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</si>
  <si>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</si>
  <si>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</si>
  <si>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</si>
  <si>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</si>
  <si>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</si>
  <si>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</si>
  <si>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</si>
  <si>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</si>
  <si>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</si>
  <si>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</si>
  <si>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</si>
  <si>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</si>
  <si>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</si>
  <si>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</si>
  <si>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</si>
  <si>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</si>
  <si>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</si>
  <si>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</si>
  <si>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</si>
  <si>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</si>
  <si>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</si>
  <si>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</si>
  <si>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</si>
  <si>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</si>
  <si>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</si>
  <si>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</si>
  <si>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</si>
  <si>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</si>
  <si>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</si>
  <si>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</si>
  <si>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</si>
  <si>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</si>
  <si>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</si>
  <si>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</si>
  <si>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</si>
  <si>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</si>
  <si>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</si>
  <si>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</si>
  <si>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</si>
  <si>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</si>
  <si>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</si>
  <si>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</si>
  <si>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</si>
  <si>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</si>
  <si>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</si>
  <si>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</si>
  <si>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</si>
  <si>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</si>
  <si>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</si>
  <si>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</si>
  <si>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</si>
  <si>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</si>
  <si>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</si>
  <si>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</si>
  <si>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</si>
  <si>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</si>
  <si>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</si>
  <si>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</si>
  <si>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</si>
  <si>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</si>
  <si>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</si>
  <si>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</si>
  <si>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</si>
  <si>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</si>
  <si>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</si>
  <si>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</si>
  <si>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</si>
  <si>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</si>
  <si>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</si>
  <si>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</si>
  <si>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</si>
  <si>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</si>
  <si>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</si>
  <si>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</si>
  <si>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</si>
  <si>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</si>
  <si>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</si>
  <si>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</si>
  <si>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</si>
  <si>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</si>
  <si>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</si>
  <si>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</si>
  <si>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</si>
  <si>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</si>
  <si>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</si>
  <si>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</si>
  <si>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</si>
  <si>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</si>
  <si>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</si>
  <si>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</si>
  <si>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</si>
  <si>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</si>
  <si>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</si>
  <si>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</si>
  <si>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</si>
  <si>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</si>
  <si>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</si>
  <si>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</si>
  <si>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</si>
  <si>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</si>
  <si>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</si>
  <si>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</si>
  <si>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</si>
  <si>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</si>
  <si>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</si>
  <si>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</si>
  <si>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</si>
  <si>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</si>
  <si>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</si>
  <si>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</si>
  <si>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</si>
  <si>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</si>
  <si>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</si>
  <si>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</si>
  <si>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</si>
  <si>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</si>
  <si>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</si>
  <si>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</si>
  <si>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</si>
  <si>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</si>
  <si>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</si>
  <si>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</si>
  <si>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</si>
  <si>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</si>
  <si>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</si>
  <si>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</si>
  <si>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</si>
  <si>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</si>
  <si>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</si>
  <si>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</si>
  <si>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</si>
  <si>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</si>
  <si>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</si>
  <si>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</si>
  <si>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</si>
  <si>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</si>
  <si>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</si>
  <si>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</si>
  <si>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</si>
  <si>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</si>
  <si>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</si>
  <si>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</si>
  <si>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</si>
  <si>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</si>
  <si>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</si>
  <si>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</si>
  <si>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</si>
  <si>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</si>
  <si>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</si>
  <si>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</si>
  <si>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</si>
  <si>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</si>
  <si>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</si>
  <si>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</si>
  <si>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</si>
  <si>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</si>
  <si>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</si>
  <si>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</si>
  <si>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</si>
  <si>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</si>
  <si>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</si>
  <si>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</si>
  <si>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</si>
  <si>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</si>
  <si>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</si>
  <si>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</si>
  <si>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</si>
  <si>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</si>
  <si>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</si>
  <si>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</si>
  <si>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</si>
  <si>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</si>
  <si>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</si>
  <si>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</si>
  <si>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</si>
  <si>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</si>
  <si>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</si>
  <si>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</si>
  <si>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</si>
  <si>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</si>
  <si>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</si>
  <si>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</si>
  <si>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</si>
  <si>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</si>
  <si>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</si>
  <si>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</si>
  <si>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</si>
  <si>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</si>
  <si>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</si>
  <si>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</si>
  <si>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</si>
  <si>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</si>
  <si>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</si>
  <si>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</si>
  <si>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</si>
  <si>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</si>
  <si>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</si>
  <si>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</si>
  <si>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</si>
  <si>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</si>
  <si>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</si>
  <si>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</si>
  <si>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</si>
  <si>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</si>
  <si>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</si>
  <si>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</si>
  <si>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</si>
  <si>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</si>
  <si>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</si>
  <si>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</si>
  <si>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</si>
  <si>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</si>
  <si>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</si>
  <si>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</si>
  <si>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</si>
  <si>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</si>
  <si>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</si>
  <si>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</si>
  <si>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</si>
  <si>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</si>
  <si>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</si>
  <si>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</si>
  <si>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</si>
  <si>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</si>
  <si>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</si>
  <si>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</si>
  <si>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</si>
  <si>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</si>
  <si>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</si>
  <si>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</si>
  <si>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</si>
  <si>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</si>
  <si>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</si>
  <si>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</si>
  <si>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</si>
  <si>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</si>
  <si>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</si>
  <si>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</si>
  <si>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</si>
  <si>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</si>
  <si>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</si>
  <si>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</si>
  <si>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</si>
  <si>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</si>
  <si>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</si>
  <si>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</si>
  <si>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</si>
  <si>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</si>
  <si>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</si>
  <si>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</si>
  <si>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</si>
  <si>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</si>
  <si>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</si>
  <si>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</si>
  <si>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</si>
  <si>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</si>
  <si>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</si>
  <si>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</si>
  <si>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</si>
  <si>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</si>
  <si>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</si>
  <si>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</si>
  <si>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</si>
  <si>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</si>
  <si>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</si>
  <si>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</si>
  <si>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</si>
  <si>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</si>
  <si>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</si>
  <si>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</si>
  <si>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</si>
  <si>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</si>
  <si>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</si>
  <si>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</si>
  <si>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</si>
  <si>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</si>
  <si>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</si>
  <si>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</si>
  <si>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</si>
  <si>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</si>
  <si>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</si>
  <si>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</si>
  <si>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</si>
  <si>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</si>
  <si>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</si>
  <si>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</si>
  <si>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</si>
  <si>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</si>
  <si>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</si>
  <si>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</si>
  <si>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</si>
  <si>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</si>
  <si>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</si>
  <si>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</si>
  <si>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</si>
  <si>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</si>
  <si>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</si>
  <si>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</si>
  <si>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</si>
  <si>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</si>
  <si>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</si>
  <si>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</si>
  <si>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</si>
  <si>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</si>
  <si>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</si>
  <si>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</si>
  <si>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</si>
  <si>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</si>
  <si>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</si>
  <si>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</si>
  <si>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</si>
  <si>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</si>
  <si>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</si>
  <si>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</si>
  <si>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</si>
  <si>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</si>
  <si>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</si>
  <si>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</si>
  <si>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</si>
  <si>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</si>
  <si>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</si>
  <si>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</si>
  <si>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</si>
  <si>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</si>
  <si>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</si>
  <si>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</si>
  <si>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</si>
  <si>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</si>
  <si>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</si>
  <si>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</si>
  <si>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</si>
  <si>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</si>
  <si>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</si>
  <si>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</si>
  <si>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</si>
  <si>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</si>
  <si>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</si>
  <si>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</si>
  <si>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</si>
  <si>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</si>
  <si>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</si>
  <si>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</si>
  <si>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</si>
  <si>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</si>
  <si>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</si>
  <si>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</si>
  <si>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</si>
  <si>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</si>
  <si>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</si>
  <si>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</si>
  <si>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</si>
  <si>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</si>
  <si>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</si>
  <si>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</si>
  <si>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</si>
  <si>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</si>
  <si>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</si>
  <si>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</si>
  <si>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</si>
  <si>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</si>
  <si>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</si>
  <si>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</si>
  <si>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</si>
  <si>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</si>
  <si>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</si>
  <si>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</si>
  <si>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</si>
  <si>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</si>
  <si>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</si>
  <si>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</si>
  <si>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</si>
  <si>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</si>
  <si>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</si>
  <si>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</si>
  <si>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</si>
  <si>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</si>
  <si>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</si>
  <si>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</si>
  <si>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</si>
  <si>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</si>
  <si>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</si>
  <si>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</si>
  <si>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</si>
  <si>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</si>
  <si>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</si>
  <si>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</si>
  <si>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</si>
  <si>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</si>
  <si>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</si>
  <si>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</si>
  <si>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</si>
  <si>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</si>
  <si>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</si>
  <si>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</si>
  <si>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</si>
  <si>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</si>
  <si>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</si>
  <si>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</si>
  <si>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</si>
  <si>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</si>
  <si>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</si>
  <si>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</si>
  <si>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</si>
  <si>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</si>
  <si>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</si>
  <si>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</si>
  <si>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</si>
  <si>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</si>
  <si>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</si>
  <si>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</si>
  <si>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</si>
  <si>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</si>
  <si>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</si>
  <si>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</si>
  <si>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</si>
  <si>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</si>
  <si>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</si>
  <si>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</si>
  <si>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</si>
  <si>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</si>
  <si>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</si>
  <si>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</si>
  <si>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</si>
  <si>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</si>
  <si>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</si>
  <si>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</si>
  <si>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</si>
  <si>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</si>
  <si>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</si>
  <si>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</si>
  <si>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</si>
  <si>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</si>
  <si>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</si>
  <si>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</si>
  <si>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</si>
  <si>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</si>
  <si>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</si>
  <si>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</si>
  <si>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</si>
  <si>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</si>
  <si>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</si>
  <si>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</si>
  <si>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</si>
  <si>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</si>
  <si>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</si>
  <si>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</si>
  <si>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</si>
  <si>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</si>
  <si>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</si>
  <si>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</si>
  <si>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</si>
  <si>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</si>
  <si>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</si>
  <si>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</si>
  <si>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</si>
  <si>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</si>
  <si>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</si>
  <si>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</si>
  <si>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</si>
  <si>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</si>
  <si>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</si>
  <si>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</si>
  <si>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</si>
  <si>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</si>
  <si>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</si>
  <si>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</si>
  <si>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</si>
  <si>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</si>
  <si>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</si>
  <si>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</si>
  <si>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</si>
  <si>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</si>
  <si>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</si>
  <si>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</si>
  <si>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</si>
  <si>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</si>
  <si>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</si>
  <si>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</si>
  <si>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</si>
  <si>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</si>
  <si>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</si>
  <si>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</si>
  <si>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</si>
  <si>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</si>
  <si>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</si>
  <si>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</si>
  <si>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</si>
  <si>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</si>
  <si>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</si>
  <si>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</si>
  <si>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</si>
  <si>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</si>
  <si>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</si>
  <si>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</si>
  <si>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</si>
  <si>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</si>
  <si>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</si>
  <si>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</si>
  <si>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</si>
  <si>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</si>
  <si>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</si>
  <si>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</si>
  <si>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</si>
  <si>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</si>
  <si>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</si>
  <si>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</si>
  <si>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</si>
  <si>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</si>
  <si>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</si>
  <si>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</si>
  <si>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</si>
  <si>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</si>
  <si>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</si>
  <si>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</si>
  <si>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</si>
  <si>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</si>
  <si>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</si>
  <si>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</si>
  <si>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</si>
  <si>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</si>
  <si>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</si>
  <si>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</si>
  <si>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</si>
  <si>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</si>
  <si>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</si>
  <si>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</si>
  <si>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</si>
  <si>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</si>
  <si>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</si>
  <si>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</si>
  <si>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</si>
  <si>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</si>
  <si>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</si>
  <si>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</si>
  <si>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</si>
  <si>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</si>
  <si>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</si>
  <si>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</si>
  <si>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</si>
  <si>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</si>
  <si>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</si>
  <si>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</si>
  <si>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</si>
  <si>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</si>
  <si>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</si>
  <si>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</si>
  <si>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</si>
  <si>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</si>
  <si>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</si>
  <si>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</si>
  <si>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</si>
  <si>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</si>
  <si>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</si>
  <si>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</si>
  <si>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</si>
  <si>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</si>
  <si>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</si>
  <si>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</si>
  <si>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</si>
  <si>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</si>
  <si>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</si>
  <si>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</si>
  <si>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</si>
  <si>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</si>
  <si>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</si>
  <si>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</si>
  <si>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</si>
  <si>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</si>
  <si>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</si>
  <si>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</si>
  <si>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</si>
  <si>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</si>
  <si>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</si>
  <si>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</si>
  <si>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</si>
  <si>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</si>
  <si>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</si>
  <si>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</si>
  <si>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</si>
  <si>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</si>
  <si>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</si>
  <si>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</si>
  <si>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</si>
  <si>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</si>
  <si>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</si>
  <si>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</si>
  <si>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</si>
  <si>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</si>
  <si>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</si>
  <si>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</si>
  <si>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</si>
  <si>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</si>
  <si>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</si>
  <si>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</si>
  <si>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</si>
  <si>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</si>
  <si>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</si>
  <si>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</si>
  <si>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</si>
  <si>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</si>
  <si>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</si>
  <si>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</si>
  <si>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</si>
  <si>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</si>
  <si>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</si>
  <si>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</si>
  <si>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</si>
  <si>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</si>
  <si>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</si>
  <si>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</si>
  <si>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</si>
  <si>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</si>
  <si>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</si>
  <si>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</si>
  <si>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</si>
  <si>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</si>
  <si>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</si>
  <si>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</si>
  <si>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</si>
  <si>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</si>
  <si>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</si>
  <si>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</si>
  <si>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</si>
  <si>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</si>
  <si>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</si>
  <si>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</si>
  <si>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</si>
  <si>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</si>
  <si>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</si>
  <si>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</si>
  <si>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</si>
  <si>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</si>
  <si>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</si>
  <si>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</si>
  <si>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</si>
  <si>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</si>
  <si>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</si>
  <si>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</si>
  <si>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</si>
  <si>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</si>
  <si>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</si>
  <si>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</si>
  <si>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</si>
  <si>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</si>
  <si>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</si>
  <si>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</si>
  <si>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</si>
  <si>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</si>
  <si>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</si>
  <si>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</si>
  <si>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</si>
  <si>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</si>
  <si>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</si>
  <si>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</si>
  <si>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</si>
  <si>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</si>
  <si>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</si>
  <si>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</si>
  <si>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</si>
  <si>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</si>
  <si>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</si>
  <si>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</si>
  <si>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</si>
  <si>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</si>
  <si>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</si>
  <si>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</si>
  <si>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</si>
  <si>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</si>
  <si>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</si>
  <si>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</si>
  <si>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</si>
  <si>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</si>
  <si>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</si>
  <si>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</si>
  <si>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</si>
  <si>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</si>
  <si>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</si>
  <si>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</si>
  <si>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</si>
  <si>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</si>
  <si>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</si>
  <si>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</si>
  <si>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</si>
  <si>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</si>
  <si>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</si>
  <si>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</si>
  <si>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</si>
  <si>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</si>
  <si>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</si>
  <si>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</si>
  <si>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</si>
  <si>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</si>
  <si>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</si>
  <si>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</si>
  <si>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</si>
  <si>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</si>
  <si>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</si>
  <si>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</si>
  <si>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</si>
  <si>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</si>
  <si>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</si>
  <si>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</si>
  <si>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</si>
  <si>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</si>
  <si>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</si>
  <si>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</si>
  <si>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</si>
  <si>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</si>
  <si>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</si>
  <si>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</si>
  <si>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</si>
  <si>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</si>
  <si>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</si>
  <si>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</si>
  <si>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</si>
  <si>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</si>
  <si>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</si>
  <si>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</si>
  <si>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</si>
  <si>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</si>
  <si>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</si>
  <si>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</si>
  <si>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</si>
  <si>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</si>
  <si>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</si>
  <si>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</si>
  <si>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</si>
  <si>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</si>
  <si>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</si>
  <si>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</si>
  <si>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</si>
  <si>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</si>
  <si>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</si>
  <si>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</si>
  <si>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</si>
  <si>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</si>
  <si>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</si>
  <si>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</si>
  <si>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</si>
  <si>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</si>
  <si>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</si>
  <si>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</si>
  <si>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</si>
  <si>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</si>
  <si>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</si>
  <si>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</si>
  <si>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</si>
  <si>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</si>
  <si>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</si>
  <si>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</si>
  <si>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</si>
  <si>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</si>
  <si>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</si>
  <si>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</si>
  <si>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</si>
  <si>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</si>
  <si>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</si>
  <si>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</si>
  <si>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</si>
  <si>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</si>
  <si>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</si>
  <si>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</si>
  <si>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</si>
  <si>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</si>
  <si>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</si>
  <si>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</si>
  <si>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</si>
  <si>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</si>
  <si>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</si>
  <si>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</si>
  <si>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</si>
  <si>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</si>
  <si>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</si>
  <si>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</si>
  <si>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</si>
  <si>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</si>
  <si>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</si>
  <si>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</si>
  <si>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</si>
  <si>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</si>
  <si>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</si>
  <si>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</si>
  <si>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</si>
  <si>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</si>
  <si>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</si>
  <si>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</si>
  <si>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</si>
  <si>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</si>
  <si>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</si>
  <si>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</si>
  <si>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</si>
  <si>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</si>
  <si>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</si>
  <si>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</si>
  <si>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</si>
  <si>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</si>
  <si>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</si>
  <si>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</si>
  <si>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</si>
  <si>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</si>
  <si>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</si>
  <si>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</si>
  <si>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</si>
  <si>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</si>
  <si>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</si>
  <si>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</si>
  <si>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</si>
  <si>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</si>
  <si>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</si>
  <si>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</si>
  <si>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</si>
  <si>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</si>
  <si>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</si>
  <si>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</si>
  <si>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</si>
  <si>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</si>
  <si>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</si>
  <si>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</si>
  <si>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</si>
  <si>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</si>
  <si>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</si>
  <si>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</si>
  <si>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</si>
  <si>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</si>
  <si>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</si>
  <si>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</si>
  <si>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</si>
  <si>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</si>
  <si>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</si>
  <si>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</si>
  <si>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</si>
  <si>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</si>
  <si>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</si>
  <si>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</si>
  <si>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</si>
  <si>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</si>
  <si>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</si>
  <si>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</si>
  <si>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</si>
  <si>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</si>
  <si>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</si>
  <si>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</si>
  <si>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</si>
  <si>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</si>
  <si>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</si>
  <si>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</si>
  <si>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</si>
  <si>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</si>
  <si>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</si>
  <si>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</si>
  <si>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</si>
  <si>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</si>
  <si>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</si>
  <si>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</si>
  <si>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</si>
  <si>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</si>
  <si>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</si>
  <si>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</si>
  <si>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</si>
  <si>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</si>
  <si>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</si>
  <si>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</si>
  <si>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</si>
  <si>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</si>
  <si>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</si>
  <si>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</si>
  <si>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</si>
  <si>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</si>
  <si>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</si>
  <si>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</si>
  <si>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</si>
  <si>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</si>
  <si>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</si>
  <si>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</si>
  <si>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</si>
  <si>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</si>
  <si>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</si>
  <si>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</si>
  <si>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</si>
  <si>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</si>
  <si>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</si>
  <si>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</si>
  <si>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</si>
  <si>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</si>
  <si>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</si>
  <si>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</si>
  <si>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</si>
  <si>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</si>
  <si>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</si>
  <si>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</si>
  <si>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</si>
  <si>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</si>
  <si>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</si>
  <si>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</si>
  <si>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</si>
  <si>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</si>
  <si>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</si>
  <si>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</si>
  <si>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</si>
  <si>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</si>
  <si>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</si>
  <si>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</si>
  <si>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</si>
  <si>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</si>
  <si>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</si>
  <si>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</si>
  <si>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</si>
  <si>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</si>
  <si>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</si>
  <si>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</si>
  <si>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</si>
  <si>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</si>
  <si>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</si>
  <si>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</si>
  <si>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</si>
  <si>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</si>
  <si>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</si>
  <si>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</si>
  <si>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</si>
  <si>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</si>
  <si>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</si>
  <si>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</si>
  <si>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</si>
  <si>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</si>
  <si>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</si>
  <si>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</si>
  <si>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</si>
  <si>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</si>
  <si>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</si>
  <si>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</si>
  <si>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</si>
  <si>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</si>
  <si>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</si>
  <si>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</si>
  <si>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</si>
  <si>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</si>
  <si>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</si>
  <si>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</si>
  <si>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</si>
  <si>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</si>
  <si>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</si>
  <si>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</si>
  <si>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</si>
  <si>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</si>
  <si>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</si>
  <si>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</si>
  <si>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</si>
  <si>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</si>
  <si>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</si>
  <si>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</si>
  <si>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</si>
  <si>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</si>
  <si>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</si>
  <si>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</si>
  <si>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</si>
  <si>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</si>
  <si>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</si>
  <si>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</si>
  <si>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</si>
  <si>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</si>
  <si>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</si>
  <si>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</si>
  <si>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</si>
  <si>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</si>
  <si>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</si>
  <si>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</si>
  <si>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</si>
  <si>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</si>
  <si>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</si>
  <si>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</si>
  <si>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</si>
  <si>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</si>
  <si>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</si>
  <si>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</si>
  <si>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</si>
  <si>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</si>
  <si>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</si>
  <si>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</si>
  <si>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</si>
  <si>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</si>
  <si>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</si>
  <si>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</si>
  <si>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</si>
  <si>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</si>
  <si>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</si>
  <si>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</si>
  <si>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</si>
  <si>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</si>
  <si>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</si>
  <si>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</si>
  <si>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</si>
  <si>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</si>
  <si>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</si>
  <si>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</si>
  <si>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</si>
  <si>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</si>
  <si>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</si>
  <si>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</si>
  <si>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</si>
  <si>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</si>
  <si>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</si>
  <si>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</si>
  <si>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</si>
  <si>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</si>
  <si>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</si>
  <si>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</si>
  <si>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</si>
  <si>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</si>
  <si>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</si>
  <si>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</si>
  <si>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</si>
  <si>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</si>
  <si>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</si>
  <si>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</si>
  <si>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</si>
  <si>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</si>
  <si>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</si>
  <si>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</si>
  <si>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</si>
  <si>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</si>
  <si>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</si>
  <si>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</si>
  <si>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</si>
  <si>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</si>
  <si>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</si>
  <si>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</si>
  <si>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</si>
  <si>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</si>
  <si>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</si>
  <si>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</si>
  <si>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</si>
  <si>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</si>
  <si>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</si>
  <si>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</si>
  <si>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</si>
  <si>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</si>
  <si>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</si>
  <si>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</si>
  <si>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</si>
  <si>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</si>
  <si>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</si>
  <si>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</si>
  <si>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</si>
  <si>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</si>
  <si>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</si>
  <si>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</si>
  <si>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</si>
  <si>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</si>
  <si>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</si>
  <si>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</si>
  <si>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</si>
  <si>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</si>
  <si>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</si>
  <si>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</si>
  <si>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</si>
  <si>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</si>
  <si>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</si>
  <si>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</si>
  <si>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</si>
  <si>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</si>
  <si>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</si>
  <si>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</si>
  <si>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</si>
  <si>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</si>
  <si>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</si>
  <si>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</si>
  <si>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</si>
  <si>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</si>
  <si>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</si>
  <si>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</si>
  <si>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</si>
  <si>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</si>
  <si>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</si>
  <si>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</si>
  <si>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</si>
  <si>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</si>
  <si>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</si>
  <si>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</si>
  <si>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</si>
  <si>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</si>
  <si>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</si>
  <si>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</si>
  <si>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</si>
  <si>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</si>
  <si>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</si>
  <si>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</si>
  <si>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</si>
  <si>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</si>
  <si>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</si>
  <si>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</si>
  <si>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</si>
  <si>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</si>
  <si>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</si>
  <si>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</si>
  <si>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</si>
  <si>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</si>
  <si>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</si>
  <si>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</si>
  <si>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</si>
  <si>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</si>
  <si>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</si>
  <si>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</si>
  <si>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</si>
  <si>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</si>
  <si>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</si>
  <si>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</si>
  <si>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</si>
  <si>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</si>
  <si>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</si>
  <si>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</si>
  <si>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</si>
  <si>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</si>
  <si>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</si>
  <si>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</si>
  <si>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</si>
  <si>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</si>
  <si>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</si>
  <si>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</si>
  <si>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</si>
  <si>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</si>
  <si>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</si>
  <si>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</si>
  <si>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</si>
  <si>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</si>
  <si>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</si>
  <si>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</si>
  <si>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</si>
  <si>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</si>
  <si>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</si>
  <si>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</si>
  <si>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</si>
  <si>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</si>
  <si>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</si>
  <si>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</si>
  <si>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</si>
  <si>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</si>
  <si>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</si>
  <si>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</si>
  <si>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</si>
  <si>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</si>
  <si>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</si>
  <si>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</si>
  <si>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</si>
  <si>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</si>
  <si>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</si>
  <si>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</si>
  <si>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</si>
  <si>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</si>
  <si>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</si>
  <si>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</si>
  <si>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</si>
  <si>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</si>
  <si>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</si>
  <si>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</si>
  <si>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</si>
  <si>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</si>
  <si>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</si>
  <si>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</si>
  <si>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</si>
  <si>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</si>
  <si>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</si>
  <si>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</si>
  <si>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</si>
  <si>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</si>
  <si>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</si>
  <si>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</si>
  <si>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</si>
  <si>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</si>
  <si>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</si>
  <si>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</si>
  <si>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</si>
  <si>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</si>
  <si>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</si>
  <si>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</si>
  <si>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</si>
  <si>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</si>
  <si>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</si>
  <si>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</si>
  <si>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</si>
  <si>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</si>
  <si>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</si>
  <si>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</si>
  <si>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</si>
  <si>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</si>
  <si>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</si>
  <si>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</si>
  <si>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</si>
  <si>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</si>
  <si>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</si>
  <si>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</si>
  <si>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</si>
  <si>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</si>
  <si>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</si>
  <si>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</si>
  <si>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</si>
  <si>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</si>
  <si>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</si>
  <si>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</si>
  <si>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</si>
  <si>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</si>
  <si>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</si>
  <si>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</si>
  <si>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</si>
  <si>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</si>
  <si>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</si>
  <si>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</si>
  <si>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</si>
  <si>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</si>
  <si>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</si>
  <si>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</si>
  <si>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</si>
  <si>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</si>
  <si>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</si>
  <si>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</si>
  <si>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</si>
  <si>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</si>
  <si>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</si>
  <si>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</si>
  <si>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</si>
  <si>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</si>
  <si>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</si>
  <si>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</si>
  <si>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</si>
  <si>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</si>
  <si>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</si>
  <si>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</si>
  <si>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</si>
  <si>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</si>
  <si>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</si>
  <si>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</si>
  <si>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</si>
  <si>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</si>
  <si>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</si>
  <si>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</si>
  <si>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</si>
  <si>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</si>
  <si>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</si>
  <si>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</si>
  <si>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</si>
  <si>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</si>
  <si>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</si>
  <si>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</si>
  <si>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</si>
  <si>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</si>
  <si>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</si>
  <si>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</si>
  <si>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</si>
  <si>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</si>
  <si>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</si>
  <si>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</si>
  <si>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</si>
  <si>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</si>
  <si>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</si>
  <si>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</si>
  <si>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</si>
  <si>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</si>
  <si>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</si>
  <si>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</si>
  <si>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</si>
  <si>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</si>
  <si>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</si>
  <si>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</si>
  <si>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</si>
  <si>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</si>
  <si>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</si>
  <si>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</si>
  <si>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</si>
  <si>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</si>
  <si>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</si>
  <si>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</si>
  <si>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</si>
  <si>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</si>
  <si>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</si>
  <si>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</si>
  <si>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</si>
  <si>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</si>
  <si>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</si>
  <si>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</si>
  <si>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</si>
  <si>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</si>
  <si>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</si>
  <si>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</si>
  <si>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</si>
  <si>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</si>
  <si>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</si>
  <si>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</si>
  <si>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</si>
  <si>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</si>
  <si>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</si>
  <si>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</si>
  <si>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</si>
  <si>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</si>
  <si>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</si>
  <si>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</si>
  <si>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</si>
  <si>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</si>
  <si>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</si>
  <si>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</si>
  <si>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</si>
  <si>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</si>
  <si>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</si>
  <si>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</si>
  <si>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</si>
  <si>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</si>
  <si>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</si>
  <si>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</si>
  <si>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</si>
  <si>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</si>
  <si>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</si>
  <si>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</si>
  <si>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</si>
  <si>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</si>
  <si>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</si>
  <si>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</si>
  <si>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</si>
  <si>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</si>
  <si>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</si>
  <si>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</si>
  <si>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</si>
  <si>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</si>
  <si>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</si>
  <si>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</si>
  <si>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</si>
  <si>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</si>
  <si>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</si>
  <si>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</si>
  <si>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</si>
  <si>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</si>
  <si>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</si>
  <si>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</si>
  <si>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</si>
  <si>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</si>
  <si>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</si>
  <si>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</si>
  <si>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</si>
  <si>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</si>
  <si>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</si>
  <si>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</si>
  <si>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</si>
  <si>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</si>
  <si>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</si>
  <si>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</si>
  <si>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</si>
  <si>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</si>
  <si>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</si>
  <si>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</si>
  <si>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</si>
  <si>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</si>
  <si>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</si>
  <si>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</si>
  <si>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</si>
  <si>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</si>
  <si>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</si>
  <si>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</si>
  <si>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</si>
  <si>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</si>
  <si>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</si>
  <si>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</si>
  <si>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</si>
  <si>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</si>
  <si>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</si>
  <si>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</si>
  <si>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</si>
  <si>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</si>
  <si>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</si>
  <si>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</si>
  <si>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</si>
  <si>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</si>
  <si>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</si>
  <si>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</si>
  <si>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</si>
  <si>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</si>
  <si>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</si>
  <si>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</si>
  <si>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</si>
  <si>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</si>
  <si>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</si>
  <si>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</si>
  <si>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</si>
  <si>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</si>
  <si>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</si>
  <si>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</si>
  <si>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</si>
  <si>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</si>
  <si>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</si>
  <si>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</si>
  <si>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</si>
  <si>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</si>
  <si>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</si>
  <si>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</si>
  <si>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</si>
  <si>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</si>
  <si>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</si>
  <si>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</si>
  <si>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</si>
  <si>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</si>
  <si>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</si>
  <si>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</si>
  <si>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</si>
  <si>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</si>
  <si>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</si>
  <si>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</si>
  <si>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</si>
  <si>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</si>
  <si>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</si>
  <si>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</si>
  <si>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</si>
  <si>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</si>
  <si>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</si>
  <si>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</si>
  <si>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</si>
  <si>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</si>
  <si>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</si>
  <si>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</si>
  <si>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</si>
  <si>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</si>
  <si>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</si>
  <si>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</si>
  <si>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</si>
  <si>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</si>
  <si>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</si>
  <si>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</si>
  <si>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</si>
  <si>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</si>
  <si>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</si>
  <si>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</si>
  <si>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</si>
  <si>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</si>
  <si>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</si>
  <si>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</si>
  <si>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</si>
  <si>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</si>
  <si>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</si>
  <si>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</si>
  <si>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</si>
  <si>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</si>
  <si>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</si>
  <si>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</si>
  <si>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</si>
  <si>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</si>
  <si>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</si>
  <si>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</si>
  <si>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</si>
  <si>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</si>
  <si>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</si>
  <si>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</si>
  <si>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</si>
  <si>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</si>
  <si>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</si>
  <si>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</si>
  <si>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</si>
  <si>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</si>
  <si>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</si>
  <si>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</si>
  <si>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</si>
  <si>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</si>
  <si>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</si>
  <si>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</si>
  <si>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</si>
  <si>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</si>
  <si>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</si>
  <si>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</si>
  <si>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</si>
  <si>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</si>
  <si>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</si>
  <si>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</si>
  <si>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</si>
  <si>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</si>
  <si>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</si>
  <si>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</si>
  <si>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</si>
  <si>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</si>
  <si>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</si>
  <si>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</si>
  <si>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</si>
  <si>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</si>
  <si>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</si>
  <si>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</si>
  <si>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</si>
  <si>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</si>
  <si>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</si>
  <si>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</si>
  <si>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</si>
  <si>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</si>
  <si>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</si>
  <si>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</si>
  <si>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</si>
  <si>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</si>
  <si>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</si>
  <si>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</si>
  <si>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</si>
  <si>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</si>
  <si>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</si>
  <si>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</si>
  <si>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</si>
  <si>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</si>
  <si>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</si>
  <si>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</si>
  <si>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</si>
  <si>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</si>
  <si>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</si>
  <si>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</si>
  <si>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</si>
  <si>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</si>
  <si>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</si>
  <si>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</si>
  <si>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</si>
  <si>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</si>
  <si>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</si>
  <si>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</si>
  <si>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</si>
  <si>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</si>
  <si>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</si>
  <si>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</si>
  <si>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</si>
  <si>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</si>
  <si>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</si>
  <si>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</si>
  <si>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</si>
  <si>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</si>
  <si>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</si>
  <si>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</si>
  <si>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</si>
  <si>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</si>
  <si>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</si>
  <si>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</si>
  <si>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</si>
  <si>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</si>
  <si>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</si>
  <si>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</si>
  <si>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</si>
  <si>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</si>
  <si>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</si>
  <si>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</si>
  <si>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</si>
  <si>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</si>
  <si>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</si>
  <si>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</si>
  <si>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</si>
  <si>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</si>
  <si>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</si>
  <si>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</si>
  <si>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</si>
  <si>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</si>
  <si>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</si>
  <si>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</si>
  <si>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</si>
  <si>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</si>
  <si>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</si>
  <si>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</si>
  <si>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</si>
  <si>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</si>
  <si>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</si>
  <si>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</si>
  <si>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</si>
  <si>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</si>
  <si>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</si>
  <si>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</si>
  <si>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</si>
  <si>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</si>
  <si>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</si>
  <si>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</si>
  <si>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</si>
  <si>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</si>
  <si>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</si>
  <si>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</si>
  <si>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</si>
  <si>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</si>
  <si>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</si>
  <si>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</si>
  <si>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</si>
  <si>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</si>
  <si>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</si>
  <si>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</si>
  <si>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</si>
  <si>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</si>
  <si>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</si>
  <si>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</si>
  <si>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</si>
  <si>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</si>
  <si>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</si>
  <si>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</si>
  <si>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</si>
  <si>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</si>
  <si>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</si>
  <si>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</si>
  <si>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</si>
  <si>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</si>
  <si>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</si>
  <si>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</si>
  <si>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</si>
  <si>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</si>
  <si>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</si>
  <si>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</si>
  <si>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</si>
  <si>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</si>
  <si>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</si>
  <si>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</si>
  <si>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</si>
  <si>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</si>
  <si>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</si>
  <si>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</si>
  <si>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</si>
  <si>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</si>
  <si>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</si>
  <si>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</si>
  <si>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</si>
  <si>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</si>
  <si>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</si>
  <si>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</si>
  <si>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</si>
  <si>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</si>
  <si>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</si>
  <si>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</si>
  <si>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</si>
  <si>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</si>
  <si>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</si>
  <si>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</si>
  <si>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</si>
  <si>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</si>
  <si>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</si>
  <si>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</si>
  <si>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</si>
  <si>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</si>
  <si>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</si>
  <si>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</si>
  <si>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</si>
  <si>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</si>
  <si>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</si>
  <si>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</si>
  <si>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</si>
  <si>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</si>
  <si>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</si>
  <si>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</si>
  <si>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</si>
  <si>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</si>
  <si>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</si>
  <si>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</si>
  <si>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</si>
  <si>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</si>
  <si>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</si>
  <si>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</si>
  <si>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</si>
  <si>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</si>
  <si>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</si>
  <si>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</si>
  <si>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</si>
  <si>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</si>
  <si>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</si>
  <si>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</si>
  <si>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</si>
  <si>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</si>
  <si>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</si>
  <si>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</si>
  <si>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</si>
  <si>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</si>
  <si>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</si>
  <si>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</si>
  <si>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</si>
  <si>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</si>
  <si>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</si>
  <si>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</si>
  <si>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</si>
  <si>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</si>
  <si>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</si>
  <si>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</si>
  <si>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</si>
  <si>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</si>
  <si>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</si>
  <si>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</si>
  <si>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</si>
  <si>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</si>
  <si>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</si>
  <si>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</si>
  <si>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</si>
  <si>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</si>
  <si>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</si>
  <si>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</si>
  <si>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</si>
  <si>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</si>
  <si>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</si>
  <si>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</si>
  <si>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</si>
  <si>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</si>
  <si>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</si>
  <si>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</si>
  <si>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</si>
  <si>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</si>
  <si>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</si>
  <si>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</si>
  <si>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</si>
  <si>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</si>
  <si>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</si>
  <si>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</si>
  <si>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</si>
  <si>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</si>
  <si>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</si>
  <si>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</si>
  <si>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</si>
  <si>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</si>
  <si>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</si>
  <si>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</si>
  <si>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</si>
  <si>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</si>
  <si>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</si>
  <si>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</si>
  <si>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</si>
  <si>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</si>
  <si>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</si>
  <si>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</si>
  <si>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</si>
  <si>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</si>
  <si>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</si>
  <si>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</si>
  <si>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</si>
  <si>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</si>
  <si>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</si>
  <si>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</si>
  <si>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</si>
  <si>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</si>
  <si>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</si>
  <si>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</si>
  <si>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</si>
  <si>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</si>
  <si>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</si>
  <si>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</si>
  <si>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</si>
  <si>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</si>
  <si>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</si>
  <si>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</si>
  <si>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</si>
  <si>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</si>
  <si>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</si>
  <si>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</si>
  <si>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</si>
  <si>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</si>
  <si>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</si>
  <si>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</si>
  <si>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</si>
  <si>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</si>
  <si>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</si>
  <si>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</si>
  <si>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</si>
  <si>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</si>
  <si>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</si>
  <si>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</si>
  <si>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</si>
  <si>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</si>
  <si>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</si>
  <si>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</si>
  <si>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</si>
  <si>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</si>
  <si>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</si>
  <si>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</si>
  <si>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</si>
  <si>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</si>
  <si>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</si>
  <si>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</si>
  <si>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</si>
  <si>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</si>
  <si>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</si>
  <si>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</si>
  <si>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</si>
  <si>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</si>
  <si>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</si>
  <si>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</si>
  <si>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</si>
  <si>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</si>
  <si>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</si>
  <si>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</si>
  <si>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</si>
  <si>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</si>
  <si>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</si>
  <si>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</si>
  <si>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</si>
  <si>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</si>
  <si>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</si>
  <si>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</si>
  <si>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</si>
  <si>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</si>
  <si>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</si>
  <si>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</si>
  <si>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</si>
  <si>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</si>
  <si>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</si>
  <si>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</si>
  <si>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</si>
  <si>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</si>
  <si>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</si>
  <si>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</si>
  <si>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</si>
  <si>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</si>
  <si>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</si>
  <si>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</si>
  <si>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</si>
  <si>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</si>
  <si>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</si>
  <si>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</si>
  <si>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</si>
  <si>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</si>
  <si>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</si>
  <si>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</si>
  <si>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</si>
  <si>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</si>
  <si>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</si>
  <si>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</si>
  <si>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</si>
  <si>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</si>
  <si>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</si>
  <si>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</si>
  <si>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</si>
  <si>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</si>
  <si>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</si>
  <si>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</si>
  <si>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</si>
  <si>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</si>
  <si>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</si>
  <si>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</si>
  <si>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</si>
  <si>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</si>
  <si>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</si>
  <si>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</si>
  <si>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</si>
  <si>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</si>
  <si>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</si>
  <si>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</si>
  <si>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</si>
  <si>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</si>
  <si>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</si>
  <si>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</si>
  <si>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</si>
  <si>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</si>
  <si>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</si>
  <si>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</si>
  <si>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</si>
  <si>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</si>
  <si>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</si>
  <si>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</si>
  <si>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</si>
  <si>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</si>
  <si>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</si>
  <si>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</si>
  <si>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</si>
  <si>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</si>
  <si>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</si>
  <si>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</si>
  <si>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</si>
  <si>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</si>
  <si>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</si>
  <si>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</si>
  <si>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</si>
  <si>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</si>
  <si>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</si>
  <si>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</si>
  <si>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</si>
  <si>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</si>
  <si>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</si>
  <si>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</si>
  <si>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</si>
  <si>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</si>
  <si>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</si>
  <si>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</si>
  <si>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</si>
  <si>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</si>
  <si>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</si>
  <si>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</si>
  <si>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</si>
  <si>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</si>
  <si>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</si>
  <si>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</si>
  <si>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</si>
  <si>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</si>
  <si>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</si>
  <si>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</si>
  <si>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</si>
  <si>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</si>
  <si>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</si>
  <si>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</si>
  <si>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</si>
  <si>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</si>
  <si>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</si>
  <si>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</si>
  <si>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</si>
  <si>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</si>
  <si>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</si>
  <si>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</si>
  <si>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</si>
  <si>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</si>
  <si>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</si>
  <si>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</si>
  <si>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</si>
  <si>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</si>
  <si>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</si>
  <si>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</si>
  <si>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</si>
  <si>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</si>
  <si>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</si>
  <si>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</si>
  <si>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</si>
  <si>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</si>
  <si>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</si>
  <si>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</si>
  <si>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</si>
  <si>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</si>
  <si>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</si>
  <si>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</si>
  <si>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</si>
  <si>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</si>
  <si>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</si>
  <si>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</si>
  <si>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</si>
  <si>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</si>
  <si>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</si>
  <si>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</si>
  <si>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</si>
  <si>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</si>
  <si>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</si>
  <si>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</si>
  <si>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</si>
  <si>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</si>
  <si>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</si>
  <si>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</si>
  <si>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</si>
  <si>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</si>
  <si>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</si>
  <si>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</si>
  <si>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</si>
  <si>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</si>
  <si>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</si>
  <si>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</si>
  <si>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</si>
  <si>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</si>
  <si>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</si>
  <si>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</si>
  <si>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</si>
  <si>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</si>
  <si>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</si>
  <si>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</si>
  <si>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</si>
  <si>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</si>
  <si>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</si>
  <si>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</si>
  <si>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</si>
  <si>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</si>
  <si>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</si>
  <si>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</si>
  <si>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</si>
  <si>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</si>
  <si>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</si>
  <si>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</si>
  <si>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</si>
  <si>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</si>
  <si>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</si>
  <si>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</si>
  <si>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</si>
  <si>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</si>
  <si>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</si>
  <si>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</si>
  <si>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</si>
  <si>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</si>
  <si>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</si>
  <si>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</si>
  <si>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</si>
  <si>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</si>
  <si>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</si>
  <si>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</si>
  <si>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</si>
  <si>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</si>
  <si>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</si>
  <si>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</si>
  <si>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</si>
  <si>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</si>
  <si>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</si>
  <si>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</si>
  <si>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</si>
  <si>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</si>
  <si>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</si>
  <si>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</si>
  <si>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</si>
  <si>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</si>
  <si>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</si>
  <si>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</si>
  <si>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</si>
  <si>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</si>
  <si>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</si>
  <si>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</si>
  <si>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</si>
  <si>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</si>
  <si>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</si>
  <si>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</si>
  <si>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</si>
  <si>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</si>
  <si>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</si>
  <si>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</si>
  <si>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</si>
  <si>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</si>
  <si>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</si>
  <si>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</si>
  <si>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</si>
  <si>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</si>
  <si>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</si>
  <si>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</si>
  <si>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</si>
  <si>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</si>
  <si>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</si>
  <si>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</si>
  <si>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</si>
  <si>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</si>
  <si>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</si>
  <si>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</si>
  <si>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</si>
  <si>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</si>
  <si>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</si>
  <si>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</si>
  <si>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</si>
  <si>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</si>
  <si>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</si>
  <si>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</si>
  <si>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</si>
  <si>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</si>
  <si>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</si>
  <si>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</si>
  <si>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</si>
  <si>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</si>
  <si>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</si>
  <si>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</si>
  <si>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</si>
  <si>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</si>
  <si>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</si>
  <si>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</si>
  <si>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</si>
  <si>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</si>
  <si>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</si>
  <si>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</si>
  <si>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</si>
  <si>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</si>
  <si>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</si>
  <si>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</si>
  <si>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</si>
  <si>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</si>
  <si>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</si>
  <si>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</si>
  <si>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</si>
  <si>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</si>
  <si>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</si>
  <si>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</si>
  <si>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</si>
  <si>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</si>
  <si>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</si>
  <si>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</si>
  <si>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</si>
  <si>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</si>
  <si>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</si>
  <si>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</si>
  <si>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</si>
  <si>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</si>
  <si>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</si>
  <si>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</si>
  <si>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</si>
  <si>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</si>
  <si>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</si>
  <si>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</si>
  <si>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</si>
  <si>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</si>
  <si>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</si>
  <si>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</si>
  <si>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</si>
  <si>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</si>
  <si>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</si>
  <si>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</si>
  <si>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</si>
  <si>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</si>
  <si>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</si>
  <si>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</si>
  <si>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</si>
  <si>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</si>
  <si>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</si>
  <si>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</si>
  <si>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</si>
  <si>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</si>
  <si>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</si>
  <si>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</si>
  <si>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</si>
  <si>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</si>
  <si>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</si>
  <si>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</si>
  <si>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</si>
  <si>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</si>
  <si>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</si>
  <si>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</si>
  <si>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</si>
  <si>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</si>
  <si>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</si>
  <si>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</si>
  <si>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</si>
  <si>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</si>
  <si>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</si>
  <si>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</si>
  <si>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</si>
  <si>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</si>
  <si>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</si>
  <si>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</si>
  <si>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</si>
  <si>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</si>
  <si>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</si>
  <si>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</si>
  <si>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</si>
  <si>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</si>
  <si>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</si>
  <si>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</si>
  <si>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</si>
  <si>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</si>
  <si>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</si>
  <si>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</si>
  <si>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</si>
  <si>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</si>
  <si>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</si>
  <si>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</si>
  <si>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</si>
  <si>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</si>
  <si>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</si>
  <si>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</si>
  <si>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</si>
  <si>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</si>
  <si>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</si>
  <si>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</si>
  <si>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</si>
  <si>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</si>
  <si>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</si>
  <si>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</si>
  <si>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</si>
  <si>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</si>
  <si>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</si>
  <si>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</si>
  <si>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</si>
  <si>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</si>
  <si>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</si>
  <si>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</si>
  <si>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</si>
  <si>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</si>
  <si>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</si>
  <si>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</si>
  <si>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</si>
  <si>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</si>
  <si>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</si>
  <si>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</si>
  <si>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</si>
  <si>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</si>
  <si>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</si>
  <si>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</si>
  <si>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</si>
  <si>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</si>
  <si>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</si>
  <si>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</si>
  <si>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</si>
  <si>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</si>
  <si>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</si>
  <si>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</si>
  <si>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</si>
  <si>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</si>
  <si>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</si>
  <si>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</si>
  <si>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</si>
  <si>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</si>
  <si>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</si>
  <si>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</si>
  <si>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</si>
  <si>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</si>
  <si>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</si>
  <si>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</si>
  <si>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</si>
  <si>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</si>
  <si>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</si>
  <si>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</si>
  <si>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</si>
  <si>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</si>
  <si>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</si>
  <si>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</si>
  <si>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</si>
  <si>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</si>
  <si>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</si>
  <si>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</si>
  <si>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</si>
  <si>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</si>
  <si>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</si>
  <si>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</si>
  <si>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</si>
  <si>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</si>
  <si>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</si>
  <si>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</si>
  <si>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</si>
  <si>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</si>
  <si>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</si>
  <si>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</si>
  <si>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</si>
  <si>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</si>
  <si>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</si>
  <si>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</si>
  <si>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</si>
  <si>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</si>
  <si>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</si>
  <si>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</si>
  <si>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</si>
  <si>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</si>
  <si>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</si>
  <si>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</si>
  <si>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</si>
  <si>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</si>
  <si>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</si>
  <si>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</si>
  <si>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</si>
  <si>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</si>
  <si>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</si>
  <si>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</si>
  <si>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</si>
  <si>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</si>
  <si>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</si>
  <si>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</si>
  <si>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</si>
  <si>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</si>
  <si>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</si>
  <si>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</si>
  <si>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</si>
  <si>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</si>
  <si>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</si>
  <si>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</si>
  <si>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</si>
  <si>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</si>
  <si>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</si>
  <si>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</si>
  <si>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</si>
  <si>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</si>
  <si>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</si>
  <si>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</si>
  <si>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</si>
  <si>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</si>
  <si>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</si>
  <si>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</si>
  <si>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</si>
  <si>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</si>
  <si>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</si>
  <si>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</si>
  <si>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</si>
  <si>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</si>
  <si>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</si>
  <si>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</si>
  <si>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</si>
  <si>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</si>
  <si>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</si>
  <si>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</si>
  <si>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</si>
  <si>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</si>
  <si>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</si>
  <si>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</si>
  <si>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</si>
  <si>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</si>
  <si>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</si>
  <si>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</si>
  <si>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</si>
  <si>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</si>
  <si>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</si>
  <si>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</si>
  <si>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</si>
  <si>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</si>
  <si>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</si>
  <si>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</si>
  <si>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</si>
  <si>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</si>
  <si>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</si>
  <si>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</si>
  <si>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</si>
  <si>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</si>
  <si>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</si>
  <si>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</si>
  <si>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</si>
  <si>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</si>
  <si>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</si>
  <si>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</si>
  <si>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</si>
  <si>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</si>
  <si>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</si>
  <si>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</si>
  <si>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</si>
  <si>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</si>
  <si>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</si>
  <si>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</si>
  <si>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</si>
  <si>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</si>
  <si>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</si>
  <si>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</si>
  <si>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</si>
  <si>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</si>
  <si>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</si>
  <si>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</si>
  <si>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</si>
  <si>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</si>
  <si>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</si>
  <si>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</si>
  <si>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</si>
  <si>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</si>
  <si>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</si>
  <si>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</si>
  <si>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</si>
  <si>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</si>
  <si>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</si>
  <si>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</si>
  <si>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</si>
  <si>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</si>
  <si>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</si>
  <si>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</si>
  <si>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</si>
  <si>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</si>
  <si>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</si>
  <si>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</si>
  <si>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</si>
  <si>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</si>
  <si>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</si>
  <si>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</si>
  <si>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</si>
  <si>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</si>
  <si>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</si>
  <si>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</si>
  <si>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</si>
  <si>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</si>
  <si>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</si>
  <si>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</si>
  <si>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</si>
  <si>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</si>
  <si>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</si>
  <si>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</si>
  <si>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</si>
  <si>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</si>
  <si>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</si>
  <si>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</si>
  <si>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</si>
  <si>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</si>
  <si>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</si>
  <si>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</si>
  <si>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</si>
  <si>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</si>
  <si>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</si>
  <si>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</si>
  <si>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</si>
  <si>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</si>
  <si>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</si>
  <si>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</si>
  <si>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</si>
  <si>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</si>
  <si>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</si>
  <si>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</si>
  <si>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</si>
  <si>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</si>
  <si>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</si>
  <si>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</si>
  <si>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</si>
  <si>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</si>
  <si>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</si>
  <si>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</si>
  <si>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</si>
  <si>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</si>
  <si>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</si>
  <si>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</si>
  <si>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</si>
  <si>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</si>
  <si>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</si>
  <si>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</si>
  <si>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</si>
  <si>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</si>
  <si>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</si>
  <si>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</si>
  <si>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</si>
  <si>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</si>
  <si>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</si>
  <si>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</si>
  <si>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</si>
  <si>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</si>
  <si>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</si>
  <si>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</si>
  <si>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</si>
  <si>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</si>
  <si>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</si>
  <si>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</si>
  <si>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</si>
  <si>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</si>
  <si>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</si>
  <si>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</si>
  <si>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</si>
  <si>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</si>
  <si>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</si>
  <si>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</si>
  <si>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</si>
  <si>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</si>
  <si>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</si>
  <si>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</si>
  <si>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</si>
  <si>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</si>
  <si>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</si>
  <si>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</si>
  <si>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</si>
  <si>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</si>
  <si>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</si>
  <si>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</si>
  <si>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</si>
  <si>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</si>
  <si>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</si>
  <si>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</si>
  <si>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</si>
  <si>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</si>
  <si>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</si>
  <si>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</si>
  <si>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</si>
  <si>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</si>
  <si>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</si>
  <si>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</si>
  <si>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</si>
  <si>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</si>
  <si>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</si>
  <si>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</si>
  <si>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</si>
  <si>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</si>
  <si>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</si>
  <si>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</si>
  <si>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</si>
  <si>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</si>
  <si>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</si>
  <si>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</si>
  <si>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</si>
  <si>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</si>
  <si>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</si>
  <si>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</si>
  <si>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</si>
  <si>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</si>
  <si>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</si>
  <si>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</si>
  <si>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</si>
  <si>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</si>
  <si>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</si>
  <si>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</si>
  <si>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</si>
  <si>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</si>
  <si>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</si>
  <si>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</si>
  <si>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</si>
  <si>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</si>
  <si>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</si>
  <si>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</si>
  <si>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</si>
  <si>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</si>
  <si>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</si>
  <si>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</si>
  <si>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</si>
  <si>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</si>
  <si>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</si>
  <si>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</si>
  <si>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</si>
  <si>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</si>
  <si>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</si>
  <si>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</si>
  <si>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</si>
  <si>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</si>
  <si>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</si>
  <si>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</si>
  <si>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</si>
  <si>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</si>
  <si>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</si>
  <si>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</si>
  <si>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</si>
  <si>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</si>
  <si>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</si>
  <si>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</si>
  <si>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</si>
  <si>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</si>
  <si>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</si>
  <si>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</si>
  <si>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</si>
  <si>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</si>
  <si>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</si>
  <si>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</si>
  <si>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</si>
  <si>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</si>
  <si>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</si>
  <si>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</si>
  <si>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</si>
  <si>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</si>
  <si>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</si>
  <si>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</si>
  <si>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</si>
  <si>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</si>
  <si>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</si>
  <si>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</si>
  <si>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</si>
  <si>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</si>
  <si>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</si>
  <si>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</si>
  <si>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</si>
  <si>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</si>
  <si>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</si>
  <si>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</si>
  <si>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</si>
  <si>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</si>
  <si>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</si>
  <si>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</si>
  <si>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</si>
  <si>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</si>
  <si>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</si>
  <si>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</si>
  <si>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</si>
  <si>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</si>
  <si>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</si>
  <si>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</si>
  <si>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</si>
  <si>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</si>
  <si>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</si>
  <si>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</si>
  <si>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</si>
  <si>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</si>
  <si>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</si>
  <si>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</si>
  <si>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</si>
  <si>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</si>
  <si>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</si>
  <si>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</si>
  <si>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</si>
  <si>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</si>
  <si>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</si>
  <si>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</si>
  <si>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</si>
  <si>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</si>
  <si>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</si>
  <si>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</si>
  <si>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</si>
  <si>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</si>
  <si>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</si>
  <si>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</si>
  <si>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</si>
  <si>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</si>
  <si>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</si>
  <si>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</si>
  <si>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</si>
  <si>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</si>
  <si>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</si>
  <si>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</si>
  <si>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</si>
  <si>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</si>
  <si>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</si>
  <si>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</si>
  <si>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</si>
  <si>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</si>
  <si>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</si>
  <si>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</si>
  <si>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</si>
  <si>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</si>
  <si>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</si>
  <si>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</si>
  <si>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</si>
  <si>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</si>
  <si>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</si>
  <si>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</si>
  <si>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</si>
  <si>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</si>
  <si>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</si>
  <si>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</si>
  <si>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</si>
  <si>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</si>
  <si>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</si>
  <si>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</si>
  <si>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</si>
  <si>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</si>
  <si>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</si>
  <si>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</si>
  <si>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</si>
  <si>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</si>
  <si>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</si>
  <si>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</si>
  <si>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</si>
  <si>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</si>
  <si>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</si>
  <si>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</si>
  <si>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</si>
  <si>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</si>
  <si>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</si>
  <si>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</si>
  <si>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</si>
  <si>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</si>
  <si>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</si>
  <si>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</si>
  <si>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</si>
  <si>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</si>
  <si>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</si>
  <si>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</si>
  <si>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</si>
  <si>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</si>
  <si>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</si>
  <si>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</si>
  <si>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</si>
  <si>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</si>
  <si>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</si>
  <si>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</si>
  <si>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</si>
  <si>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</si>
  <si>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</si>
  <si>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</si>
  <si>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</si>
  <si>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</si>
  <si>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</si>
  <si>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</si>
  <si>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</si>
  <si>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</si>
  <si>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</si>
  <si>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</si>
  <si>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</si>
  <si>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</si>
  <si>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</si>
  <si>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</si>
  <si>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</si>
  <si>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</si>
  <si>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</si>
  <si>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</si>
  <si>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</si>
  <si>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</si>
  <si>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</si>
  <si>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</si>
  <si>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</si>
  <si>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</si>
  <si>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</si>
  <si>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</si>
  <si>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</si>
  <si>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</si>
  <si>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</si>
  <si>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</si>
  <si>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</si>
  <si>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</si>
  <si>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</si>
  <si>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</si>
  <si>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</si>
  <si>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</si>
  <si>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</si>
  <si>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</si>
  <si>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</si>
  <si>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</si>
  <si>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</si>
  <si>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</si>
  <si>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</si>
  <si>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</si>
  <si>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</si>
  <si>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</si>
  <si>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</si>
  <si>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</si>
  <si>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</si>
  <si>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</si>
  <si>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</si>
  <si>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</si>
  <si>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</si>
  <si>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</si>
  <si>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</si>
  <si>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</si>
  <si>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</si>
  <si>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</si>
  <si>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</si>
  <si>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</si>
  <si>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</si>
  <si>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</si>
  <si>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</si>
  <si>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</si>
  <si>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</si>
  <si>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</si>
  <si>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</si>
  <si>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</si>
  <si>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</si>
  <si>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</si>
  <si>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</si>
  <si>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</si>
  <si>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</si>
  <si>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</si>
  <si>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</si>
  <si>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</si>
  <si>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</si>
  <si>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</si>
  <si>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</si>
  <si>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</si>
  <si>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</si>
  <si>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</si>
  <si>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</si>
  <si>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</si>
  <si>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</si>
  <si>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</si>
  <si>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</si>
  <si>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</si>
  <si>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</si>
  <si>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</si>
  <si>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</si>
  <si>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</si>
  <si>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</si>
  <si>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</si>
  <si>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</si>
  <si>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</si>
  <si>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</si>
  <si>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</si>
  <si>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</si>
  <si>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</si>
  <si>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</si>
  <si>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</si>
  <si>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</si>
  <si>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</si>
  <si>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</si>
  <si>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</si>
  <si>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</si>
  <si>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</si>
  <si>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</si>
  <si>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</si>
  <si>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</si>
  <si>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</si>
  <si>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</si>
  <si>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</si>
  <si>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</si>
  <si>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</si>
  <si>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</si>
  <si>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</si>
  <si>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</si>
  <si>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</si>
  <si>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</si>
  <si>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</si>
  <si>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</si>
  <si>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</si>
  <si>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</si>
  <si>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</si>
  <si>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</si>
  <si>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</si>
  <si>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</si>
  <si>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</si>
  <si>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</si>
  <si>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</si>
  <si>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</si>
  <si>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</si>
  <si>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</si>
  <si>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</si>
  <si>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</si>
  <si>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</si>
  <si>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</si>
  <si>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</si>
  <si>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</si>
  <si>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</si>
  <si>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</si>
  <si>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</si>
  <si>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</si>
  <si>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</si>
  <si>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</si>
  <si>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</si>
  <si>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</si>
  <si>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</si>
  <si>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</si>
  <si>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</si>
  <si>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</si>
  <si>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</si>
  <si>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</si>
  <si>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</si>
  <si>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</si>
  <si>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</si>
  <si>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</si>
  <si>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</si>
  <si>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</si>
  <si>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</si>
  <si>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</si>
  <si>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</si>
  <si>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</si>
  <si>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</si>
  <si>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</si>
  <si>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</si>
  <si>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</si>
  <si>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</si>
  <si>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</si>
  <si>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</si>
  <si>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</si>
  <si>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</si>
  <si>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</si>
  <si>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</si>
  <si>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</si>
  <si>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</si>
  <si>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</si>
  <si>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</si>
  <si>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</si>
  <si>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</si>
  <si>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</si>
  <si>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</si>
  <si>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</si>
  <si>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</si>
  <si>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</si>
  <si>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</si>
  <si>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</si>
  <si>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</si>
  <si>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</si>
  <si>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</si>
  <si>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</si>
  <si>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</si>
  <si>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</si>
  <si>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</si>
  <si>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</si>
  <si>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</si>
  <si>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</si>
  <si>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</si>
  <si>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</si>
  <si>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</si>
  <si>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</si>
  <si>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</si>
  <si>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</si>
  <si>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</si>
  <si>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</si>
  <si>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</si>
  <si>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</si>
  <si>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</si>
  <si>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</si>
  <si>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</si>
  <si>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</si>
  <si>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</si>
  <si>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</si>
  <si>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</si>
  <si>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</si>
  <si>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</si>
  <si>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</si>
  <si>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</si>
  <si>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</si>
  <si>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</si>
  <si>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</si>
  <si>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</si>
  <si>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</si>
  <si>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</si>
  <si>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</si>
  <si>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</si>
  <si>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</si>
  <si>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</si>
  <si>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</si>
  <si>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</si>
  <si>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</si>
  <si>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</si>
  <si>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</si>
  <si>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</si>
  <si>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</si>
  <si>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</si>
  <si>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</si>
  <si>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</si>
  <si>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</si>
  <si>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</si>
  <si>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</si>
  <si>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</si>
  <si>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</si>
  <si>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</si>
  <si>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</si>
  <si>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</si>
  <si>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</si>
  <si>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</si>
  <si>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</si>
  <si>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</si>
  <si>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</si>
  <si>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</si>
  <si>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</si>
  <si>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</si>
  <si>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</si>
  <si>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</si>
  <si>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</si>
  <si>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</si>
  <si>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</si>
  <si>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</si>
  <si>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</si>
  <si>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</si>
  <si>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</si>
  <si>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</si>
  <si>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</si>
  <si>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</si>
  <si>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</si>
  <si>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</si>
  <si>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</si>
  <si>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</si>
  <si>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</si>
  <si>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</si>
  <si>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</si>
  <si>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</si>
  <si>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</si>
  <si>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</si>
  <si>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</si>
  <si>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</si>
  <si>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</si>
  <si>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</si>
  <si>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</si>
  <si>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</si>
  <si>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</si>
  <si>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</si>
  <si>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</si>
  <si>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</si>
  <si>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</si>
  <si>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</si>
  <si>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</si>
  <si>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</si>
  <si>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</si>
  <si>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</si>
  <si>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</si>
  <si>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</si>
  <si>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</si>
  <si>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</si>
  <si>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</si>
  <si>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</si>
  <si>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</si>
  <si>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</si>
  <si>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</si>
  <si>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</si>
  <si>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</si>
  <si>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</si>
  <si>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</si>
  <si>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</si>
  <si>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</si>
  <si>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</si>
  <si>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</si>
  <si>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</si>
  <si>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</si>
  <si>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</si>
  <si>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</si>
  <si>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</si>
  <si>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</si>
  <si>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</si>
  <si>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</si>
  <si>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</si>
  <si>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</si>
  <si>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</si>
  <si>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</si>
  <si>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</si>
  <si>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</si>
  <si>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</si>
  <si>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</si>
  <si>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</si>
  <si>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</si>
  <si>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</si>
  <si>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</si>
  <si>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</si>
  <si>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</si>
  <si>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</si>
  <si>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</si>
  <si>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</si>
  <si>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</si>
  <si>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</si>
  <si>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</si>
  <si>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</si>
  <si>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</si>
  <si>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</si>
  <si>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</si>
  <si>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</si>
  <si>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</si>
  <si>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</si>
  <si>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</si>
  <si>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</si>
  <si>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</si>
  <si>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</si>
  <si>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</si>
  <si>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</si>
  <si>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</si>
  <si>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</si>
  <si>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</si>
  <si>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</si>
  <si>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</si>
  <si>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</si>
  <si>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</si>
  <si>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</si>
  <si>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</si>
  <si>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</si>
  <si>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</si>
  <si>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</si>
  <si>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</si>
  <si>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</si>
  <si>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</si>
  <si>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</si>
  <si>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</si>
  <si>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</si>
  <si>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</si>
  <si>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</si>
  <si>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</si>
  <si>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</si>
  <si>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</si>
  <si>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</si>
  <si>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</si>
  <si>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</si>
  <si>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</si>
  <si>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</si>
  <si>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</si>
  <si>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</si>
  <si>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</si>
  <si>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</si>
  <si>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</si>
  <si>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</si>
  <si>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</si>
  <si>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</si>
  <si>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</si>
  <si>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</si>
  <si>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</si>
  <si>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</si>
  <si>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</si>
  <si>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</si>
  <si>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</si>
  <si>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</si>
  <si>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</si>
  <si>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</si>
  <si>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</si>
  <si>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</si>
  <si>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</si>
  <si>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</si>
  <si>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</si>
  <si>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</si>
  <si>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</si>
  <si>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</si>
  <si>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</si>
  <si>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</si>
  <si>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</si>
  <si>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</si>
  <si>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</si>
  <si>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</si>
  <si>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</si>
  <si>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</si>
  <si>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</si>
  <si>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</si>
  <si>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</si>
  <si>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</si>
  <si>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</si>
  <si>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</si>
  <si>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</si>
  <si>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</si>
  <si>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</si>
  <si>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</si>
  <si>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</si>
  <si>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</si>
  <si>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</si>
  <si>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</si>
  <si>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</si>
  <si>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</si>
  <si>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</si>
  <si>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</si>
  <si>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</si>
  <si>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</si>
  <si>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</si>
  <si>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</si>
  <si>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</si>
  <si>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</si>
  <si>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</si>
  <si>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</si>
  <si>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</si>
  <si>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</si>
  <si>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</si>
  <si>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</si>
  <si>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</si>
  <si>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</si>
  <si>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</si>
  <si>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</si>
  <si>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</si>
  <si>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</si>
  <si>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</si>
  <si>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</si>
  <si>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</si>
  <si>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</si>
  <si>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</si>
  <si>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</si>
  <si>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</si>
  <si>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</si>
  <si>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</si>
  <si>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</si>
  <si>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</si>
  <si>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</si>
  <si>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</si>
  <si>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</si>
  <si>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</si>
  <si>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</si>
  <si>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</si>
  <si>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</si>
  <si>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</si>
  <si>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</si>
  <si>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</si>
  <si>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</si>
  <si>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</si>
  <si>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</si>
  <si>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</si>
  <si>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</si>
  <si>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</si>
  <si>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</si>
  <si>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</si>
  <si>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</si>
  <si>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</si>
  <si>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</si>
  <si>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</si>
  <si>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</si>
  <si>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</si>
  <si>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</si>
  <si>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</si>
  <si>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</si>
  <si>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</si>
  <si>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</si>
  <si>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</si>
  <si>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</si>
  <si>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</si>
  <si>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</si>
  <si>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</si>
  <si>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</si>
  <si>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</si>
  <si>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</si>
  <si>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</si>
  <si>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</si>
  <si>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</si>
  <si>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</si>
  <si>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</si>
  <si>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</si>
  <si>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</si>
  <si>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</si>
  <si>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</si>
  <si>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</si>
  <si>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</si>
  <si>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</si>
  <si>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</si>
  <si>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</si>
  <si>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</si>
  <si>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</si>
  <si>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</si>
  <si>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</si>
  <si>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</si>
  <si>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</si>
  <si>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</si>
  <si>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</si>
  <si>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</si>
  <si>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</si>
  <si>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</si>
  <si>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</si>
  <si>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</si>
  <si>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</si>
  <si>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</si>
  <si>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</si>
  <si>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</si>
  <si>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</si>
  <si>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</si>
  <si>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</si>
  <si>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</si>
  <si>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</si>
  <si>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</si>
  <si>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</si>
  <si>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</si>
  <si>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</si>
  <si>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</si>
  <si>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</si>
  <si>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</si>
  <si>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</si>
  <si>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</si>
  <si>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</si>
  <si>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</si>
  <si>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</si>
  <si>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</si>
  <si>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</si>
  <si>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</si>
  <si>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</si>
  <si>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</si>
  <si>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</si>
  <si>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</si>
  <si>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</si>
  <si>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</si>
  <si>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</si>
  <si>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</si>
  <si>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</si>
  <si>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</si>
  <si>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</si>
  <si>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</si>
  <si>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</si>
  <si>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</si>
  <si>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</si>
  <si>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</si>
  <si>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</si>
  <si>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</si>
  <si>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</si>
  <si>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</si>
  <si>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</si>
  <si>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</si>
  <si>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</si>
  <si>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</si>
  <si>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</si>
  <si>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</si>
  <si>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</si>
  <si>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</si>
  <si>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</si>
  <si>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</si>
  <si>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</si>
  <si>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</si>
  <si>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</si>
  <si>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</si>
  <si>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</si>
  <si>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</si>
  <si>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</si>
  <si>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</si>
  <si>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</si>
  <si>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</si>
  <si>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</si>
  <si>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</si>
  <si>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</si>
  <si>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</si>
  <si>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</si>
  <si>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</si>
  <si>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</si>
  <si>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</si>
  <si>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</si>
  <si>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</si>
  <si>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</si>
  <si>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</si>
  <si>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</si>
  <si>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</si>
  <si>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</si>
  <si>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</si>
  <si>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</si>
  <si>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</si>
  <si>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</si>
  <si>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</si>
  <si>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</si>
  <si>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</si>
  <si>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</si>
  <si>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</si>
  <si>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</si>
  <si>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</si>
  <si>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</si>
  <si>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</si>
  <si>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</si>
  <si>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</si>
  <si>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</si>
  <si>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</si>
  <si>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</si>
  <si>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</si>
  <si>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</si>
  <si>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</si>
  <si>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</si>
  <si>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</si>
  <si>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</si>
  <si>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</si>
  <si>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</si>
  <si>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</si>
  <si>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</si>
  <si>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</si>
  <si>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</si>
  <si>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</si>
  <si>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</si>
  <si>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</si>
  <si>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</si>
  <si>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</si>
  <si>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</si>
  <si>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</si>
  <si>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</si>
  <si>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</si>
  <si>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</si>
  <si>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</si>
  <si>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</si>
  <si>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</si>
  <si>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</si>
  <si>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</si>
  <si>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</si>
  <si>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</si>
  <si>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</si>
  <si>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</si>
  <si>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</si>
  <si>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</si>
  <si>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</si>
  <si>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</si>
  <si>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</si>
  <si>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</si>
  <si>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</si>
  <si>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</si>
  <si>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</si>
  <si>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</si>
  <si>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</si>
  <si>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</si>
  <si>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</si>
  <si>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</si>
  <si>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</si>
  <si>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</si>
  <si>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</si>
  <si>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</si>
  <si>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</si>
  <si>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</si>
  <si>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</si>
  <si>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</si>
  <si>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</si>
  <si>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</si>
  <si>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</si>
  <si>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</si>
  <si>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</si>
  <si>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</si>
  <si>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</si>
  <si>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</si>
  <si>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</si>
  <si>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</si>
  <si>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</si>
  <si>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</si>
  <si>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</si>
  <si>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</si>
  <si>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</si>
  <si>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</si>
  <si>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</si>
  <si>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</si>
  <si>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</si>
  <si>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</si>
  <si>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</si>
  <si>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</si>
  <si>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</si>
  <si>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</si>
  <si>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</si>
  <si>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</si>
  <si>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</si>
  <si>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</si>
  <si>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</si>
  <si>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</si>
  <si>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</si>
  <si>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</si>
  <si>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</si>
  <si>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</si>
  <si>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</si>
  <si>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</si>
  <si>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</si>
  <si>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</si>
  <si>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</si>
  <si>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</si>
  <si>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</si>
  <si>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</si>
  <si>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</si>
  <si>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</si>
  <si>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</si>
  <si>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</si>
  <si>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</si>
  <si>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</si>
  <si>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</si>
  <si>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</si>
  <si>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</si>
  <si>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</si>
  <si>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</si>
  <si>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</si>
  <si>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</si>
  <si>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</si>
  <si>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</si>
  <si>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</si>
  <si>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</si>
  <si>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</si>
  <si>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</si>
  <si>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</si>
  <si>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</si>
  <si>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</si>
  <si>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</si>
  <si>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</si>
  <si>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</si>
  <si>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</si>
  <si>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</si>
  <si>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</si>
  <si>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</si>
  <si>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</si>
  <si>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</si>
  <si>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</si>
  <si>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</si>
  <si>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</si>
  <si>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</si>
  <si>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</si>
  <si>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</si>
  <si>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</si>
  <si>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</si>
  <si>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</si>
  <si>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</si>
  <si>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</si>
  <si>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</si>
  <si>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</si>
  <si>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</si>
  <si>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</si>
  <si>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</si>
  <si>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</si>
  <si>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</si>
  <si>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</si>
  <si>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</si>
  <si>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</si>
  <si>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</si>
  <si>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</si>
  <si>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</si>
  <si>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</si>
  <si>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</si>
  <si>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</si>
  <si>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</si>
  <si>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</si>
  <si>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</si>
  <si>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</si>
  <si>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</si>
  <si>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</si>
  <si>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</si>
  <si>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</si>
  <si>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</si>
  <si>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</si>
  <si>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</si>
  <si>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</si>
  <si>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</si>
  <si>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</si>
  <si>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</si>
  <si>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</si>
  <si>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</si>
  <si>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</si>
  <si>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</si>
  <si>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</si>
  <si>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</si>
  <si>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</si>
  <si>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</si>
  <si>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</si>
  <si>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</si>
  <si>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</si>
  <si>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</si>
  <si>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</si>
  <si>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</si>
  <si>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</si>
  <si>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</si>
  <si>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</si>
  <si>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</si>
  <si>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</si>
  <si>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</si>
  <si>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</si>
  <si>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</si>
  <si>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</si>
  <si>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</si>
  <si>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</si>
  <si>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</si>
  <si>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</si>
  <si>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</si>
  <si>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</si>
  <si>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</si>
  <si>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</si>
  <si>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</si>
  <si>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</si>
  <si>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</si>
  <si>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</si>
  <si>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</si>
  <si>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</si>
  <si>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</si>
  <si>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</si>
  <si>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</si>
  <si>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</si>
  <si>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</si>
  <si>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</si>
  <si>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</si>
  <si>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</si>
  <si>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</si>
  <si>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</si>
  <si>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</si>
  <si>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</si>
  <si>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</si>
  <si>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</si>
  <si>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</si>
  <si>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</si>
  <si>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</si>
  <si>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</si>
  <si>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</si>
  <si>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</si>
  <si>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</si>
  <si>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</si>
  <si>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</si>
  <si>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</si>
  <si>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</si>
  <si>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</si>
  <si>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</si>
  <si>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</si>
  <si>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</si>
  <si>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</si>
  <si>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</si>
  <si>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</si>
  <si>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</si>
  <si>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</si>
  <si>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</si>
  <si>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</si>
  <si>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</si>
  <si>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</si>
  <si>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</si>
  <si>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</si>
  <si>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</si>
  <si>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</si>
  <si>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</si>
  <si>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</si>
  <si>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</si>
  <si>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</si>
  <si>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</si>
  <si>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</si>
  <si>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</si>
  <si>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</si>
  <si>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</si>
  <si>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</si>
  <si>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</si>
  <si>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</si>
  <si>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</si>
  <si>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</si>
  <si>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</si>
  <si>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</si>
  <si>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</si>
  <si>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</si>
  <si>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</si>
  <si>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</si>
  <si>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</si>
  <si>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</si>
  <si>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</si>
  <si>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</si>
  <si>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</si>
  <si>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</si>
  <si>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</si>
  <si>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</si>
  <si>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</si>
  <si>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</si>
  <si>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</si>
  <si>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</si>
  <si>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</si>
  <si>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</si>
  <si>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</si>
  <si>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</si>
  <si>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</si>
  <si>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</si>
  <si>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</si>
  <si>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</si>
  <si>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</si>
  <si>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</si>
  <si>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</si>
  <si>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</si>
  <si>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</si>
  <si>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</si>
  <si>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</si>
  <si>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</si>
  <si>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</si>
  <si>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</si>
  <si>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</si>
  <si>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</si>
  <si>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</si>
  <si>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</si>
  <si>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</si>
  <si>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</si>
  <si>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</si>
  <si>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</si>
  <si>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</si>
  <si>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</si>
  <si>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</si>
  <si>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</si>
  <si>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</si>
  <si>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</si>
  <si>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</si>
  <si>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</si>
  <si>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</si>
  <si>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</si>
  <si>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</si>
  <si>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</si>
  <si>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</si>
  <si>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</si>
  <si>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</si>
  <si>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</si>
  <si>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</si>
  <si>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</si>
  <si>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</si>
  <si>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</si>
  <si>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</si>
  <si>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</si>
  <si>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</si>
  <si>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</si>
  <si>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</si>
  <si>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</si>
  <si>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</si>
  <si>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</si>
  <si>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</si>
  <si>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</si>
  <si>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</si>
  <si>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</si>
  <si>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</si>
  <si>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</si>
  <si>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</si>
  <si>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</si>
  <si>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</si>
  <si>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</si>
  <si>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</si>
  <si>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</si>
  <si>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</si>
  <si>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</si>
  <si>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</si>
  <si>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</si>
  <si>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</si>
  <si>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</si>
  <si>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</si>
  <si>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</si>
  <si>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</si>
  <si>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</si>
  <si>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</si>
  <si>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</si>
  <si>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</si>
  <si>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</si>
  <si>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</si>
  <si>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</si>
  <si>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</si>
  <si>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</si>
  <si>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</si>
  <si>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</si>
  <si>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</si>
  <si>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</si>
  <si>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</si>
  <si>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</si>
  <si>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</si>
  <si>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</si>
  <si>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</si>
  <si>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</si>
  <si>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</si>
  <si>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</si>
  <si>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</si>
  <si>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</si>
  <si>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</si>
  <si>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</si>
  <si>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</si>
  <si>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</si>
  <si>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</si>
  <si>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</si>
  <si>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</si>
  <si>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</si>
  <si>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</si>
  <si>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</si>
  <si>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</si>
  <si>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</si>
  <si>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</si>
  <si>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</si>
  <si>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</si>
  <si>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</si>
  <si>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</si>
  <si>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</si>
  <si>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</si>
  <si>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</si>
  <si>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</si>
  <si>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</si>
  <si>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</si>
  <si>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</si>
  <si>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</si>
  <si>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</si>
  <si>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</si>
  <si>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</si>
  <si>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</si>
  <si>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</si>
  <si>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</si>
  <si>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</si>
  <si>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</si>
  <si>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</si>
  <si>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</si>
  <si>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</si>
  <si>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</si>
  <si>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</si>
  <si>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</si>
  <si>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</si>
  <si>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</si>
  <si>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</si>
  <si>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</si>
  <si>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</si>
  <si>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</si>
  <si>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</si>
  <si>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</si>
  <si>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</si>
  <si>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</si>
  <si>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</si>
  <si>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</si>
  <si>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</si>
  <si>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</si>
  <si>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</si>
  <si>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</si>
  <si>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</si>
  <si>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</si>
  <si>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</si>
  <si>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</si>
  <si>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</si>
  <si>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</si>
  <si>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</si>
  <si>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</si>
  <si>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</si>
  <si>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</si>
  <si>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</si>
  <si>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</si>
  <si>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</si>
  <si>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</si>
  <si>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</si>
  <si>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</si>
  <si>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</si>
  <si>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</si>
  <si>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</si>
  <si>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</si>
  <si>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</si>
  <si>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</si>
  <si>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</si>
  <si>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</si>
  <si>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</si>
  <si>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</si>
  <si>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</si>
  <si>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</si>
  <si>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</si>
  <si>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</si>
  <si>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</si>
  <si>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</si>
  <si>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</si>
  <si>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</si>
  <si>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</si>
  <si>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</si>
  <si>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</si>
  <si>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</si>
  <si>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</si>
  <si>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</si>
  <si>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</si>
  <si>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</si>
  <si>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</si>
  <si>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</si>
  <si>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</si>
  <si>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</si>
  <si>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</si>
  <si>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</si>
  <si>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</si>
  <si>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</si>
  <si>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</si>
  <si>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</si>
  <si>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</si>
  <si>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</si>
  <si>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</si>
  <si>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</si>
  <si>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</si>
  <si>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</si>
  <si>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</si>
  <si>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</si>
  <si>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</si>
  <si>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</si>
  <si>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</si>
  <si>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</si>
  <si>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</si>
  <si>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</si>
  <si>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</si>
  <si>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</si>
  <si>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</si>
  <si>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</si>
  <si>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</si>
  <si>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</si>
  <si>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</si>
  <si>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</si>
  <si>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</si>
  <si>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</si>
  <si>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</si>
  <si>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</si>
  <si>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</si>
  <si>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</si>
  <si>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</si>
  <si>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</si>
  <si>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</si>
  <si>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</si>
  <si>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</si>
  <si>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</si>
  <si>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</si>
  <si>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</si>
  <si>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</si>
  <si>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</si>
  <si>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</si>
  <si>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</si>
  <si>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</si>
  <si>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</si>
  <si>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</si>
  <si>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</si>
  <si>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</si>
  <si>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</si>
  <si>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</si>
  <si>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</si>
  <si>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</si>
  <si>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</si>
  <si>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</si>
  <si>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</si>
  <si>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</si>
  <si>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</si>
  <si>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</si>
  <si>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</si>
  <si>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</si>
  <si>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</si>
  <si>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</si>
  <si>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</si>
  <si>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</si>
  <si>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</si>
  <si>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</si>
  <si>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</si>
  <si>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</si>
  <si>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</si>
  <si>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</si>
  <si>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</si>
  <si>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</si>
  <si>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</si>
  <si>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</si>
  <si>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</si>
  <si>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</si>
  <si>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</si>
  <si>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</si>
  <si>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</si>
  <si>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</si>
  <si>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</si>
  <si>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</si>
  <si>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</si>
  <si>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</si>
  <si>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</si>
  <si>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</si>
  <si>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</si>
  <si>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</si>
  <si>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</si>
  <si>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</si>
  <si>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</si>
  <si>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</si>
  <si>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</si>
  <si>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</si>
  <si>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</si>
  <si>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</si>
  <si>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</si>
  <si>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</si>
  <si>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</si>
  <si>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</si>
  <si>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</si>
  <si>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</si>
  <si>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</si>
  <si>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</si>
  <si>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</si>
  <si>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</si>
  <si>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</si>
  <si>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</si>
  <si>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</si>
  <si>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</si>
  <si>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</si>
  <si>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</si>
  <si>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</si>
  <si>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</si>
  <si>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</si>
  <si>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</si>
  <si>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</si>
  <si>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</si>
  <si>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</si>
  <si>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</si>
  <si>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</si>
  <si>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</si>
  <si>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</si>
  <si>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</si>
  <si>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</si>
  <si>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</si>
  <si>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</si>
  <si>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</si>
  <si>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</si>
  <si>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</si>
  <si>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</si>
  <si>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</si>
  <si>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</si>
  <si>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</si>
  <si>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</si>
  <si>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</si>
  <si>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</si>
  <si>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</si>
  <si>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</si>
  <si>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</si>
  <si>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</si>
  <si>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</si>
  <si>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</si>
  <si>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</si>
  <si>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</si>
  <si>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</si>
  <si>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</si>
  <si>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</si>
  <si>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</si>
  <si>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</si>
  <si>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</si>
  <si>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</si>
  <si>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</si>
  <si>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</si>
  <si>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</si>
  <si>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</si>
  <si>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</si>
  <si>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</si>
  <si>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</si>
  <si>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</si>
  <si>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</si>
  <si>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</si>
  <si>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</si>
  <si>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</si>
  <si>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</si>
  <si>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</si>
  <si>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</si>
  <si>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</si>
  <si>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</si>
  <si>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</si>
  <si>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</si>
  <si>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</si>
  <si>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</si>
  <si>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</si>
  <si>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</si>
  <si>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</si>
  <si>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</si>
  <si>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</si>
  <si>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</si>
  <si>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</si>
  <si>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</si>
  <si>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</si>
  <si>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</si>
  <si>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</si>
  <si>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</si>
  <si>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</si>
  <si>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</si>
  <si>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</si>
  <si>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</si>
  <si>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</si>
  <si>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</si>
  <si>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</si>
  <si>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</si>
  <si>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</si>
  <si>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</si>
  <si>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</si>
  <si>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</si>
  <si>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</si>
  <si>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</si>
  <si>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</si>
  <si>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</si>
  <si>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</si>
  <si>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</si>
  <si>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</si>
  <si>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</si>
  <si>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</si>
  <si>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</si>
  <si>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</si>
  <si>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</si>
  <si>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</si>
  <si>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</si>
  <si>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</si>
  <si>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</si>
  <si>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</si>
  <si>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</si>
  <si>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</si>
  <si>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</si>
  <si>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</si>
  <si>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</si>
  <si>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</si>
  <si>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</si>
  <si>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</si>
  <si>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</si>
  <si>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</si>
  <si>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</si>
  <si>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</si>
  <si>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</si>
  <si>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</si>
  <si>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</si>
  <si>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</si>
  <si>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</si>
  <si>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</si>
  <si>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</si>
  <si>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</si>
  <si>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</si>
  <si>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</si>
  <si>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</si>
  <si>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</si>
  <si>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</si>
  <si>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</si>
  <si>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</si>
  <si>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</si>
  <si>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</si>
  <si>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</si>
  <si>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</si>
  <si>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</si>
  <si>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</si>
  <si>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</si>
  <si>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</si>
  <si>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</si>
  <si>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</si>
  <si>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</si>
  <si>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</si>
  <si>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</si>
  <si>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</si>
  <si>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</si>
  <si>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</si>
  <si>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</si>
  <si>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</si>
  <si>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</si>
  <si>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</si>
  <si>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</si>
  <si>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</si>
  <si>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</si>
  <si>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</si>
  <si>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</si>
  <si>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</si>
  <si>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</si>
  <si>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</si>
  <si>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</si>
  <si>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</si>
  <si>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</si>
  <si>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</si>
  <si>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</si>
  <si>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</si>
  <si>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</si>
  <si>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</si>
  <si>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</si>
  <si>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</si>
  <si>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</si>
  <si>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</si>
  <si>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</si>
  <si>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</si>
  <si>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</si>
  <si>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</si>
  <si>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</si>
  <si>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</si>
  <si>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</si>
  <si>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</si>
  <si>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</si>
  <si>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</si>
  <si>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</si>
  <si>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</si>
  <si>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</si>
  <si>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</si>
  <si>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</si>
  <si>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</si>
  <si>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</si>
  <si>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</si>
  <si>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</si>
  <si>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</si>
  <si>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</si>
  <si>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</si>
  <si>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</si>
  <si>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</si>
  <si>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</si>
  <si>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</si>
  <si>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</si>
  <si>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</si>
  <si>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</si>
  <si>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</si>
  <si>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</si>
  <si>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</si>
  <si>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</si>
  <si>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</si>
  <si>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</si>
  <si>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</si>
  <si>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</si>
  <si>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</si>
  <si>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</si>
  <si>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</si>
  <si>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</si>
  <si>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</si>
  <si>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</si>
  <si>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</si>
  <si>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</si>
  <si>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</si>
  <si>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</si>
  <si>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</si>
  <si>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</si>
  <si>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</si>
  <si>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</si>
  <si>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</si>
  <si>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</si>
  <si>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</si>
  <si>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</si>
  <si>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</si>
  <si>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</si>
  <si>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</si>
  <si>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</si>
  <si>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</si>
  <si>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</si>
  <si>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</si>
  <si>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</si>
  <si>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</si>
  <si>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</si>
  <si>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</si>
  <si>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</si>
  <si>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</si>
  <si>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</si>
  <si>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</si>
  <si>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</si>
  <si>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</si>
  <si>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</si>
  <si>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</si>
  <si>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</si>
  <si>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</si>
  <si>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</si>
  <si>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</si>
  <si>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</si>
  <si>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</si>
  <si>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</si>
  <si>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</si>
  <si>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</si>
  <si>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</si>
  <si>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</si>
  <si>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</si>
  <si>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</si>
  <si>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</si>
  <si>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</si>
  <si>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</si>
  <si>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</si>
  <si>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</si>
  <si>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</si>
  <si>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</si>
  <si>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</si>
  <si>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</si>
  <si>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</si>
  <si>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</si>
  <si>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</si>
  <si>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</si>
  <si>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</si>
  <si>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</si>
  <si>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</si>
  <si>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</si>
  <si>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</si>
  <si>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</si>
  <si>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</si>
  <si>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</si>
  <si>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</si>
  <si>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</si>
  <si>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</si>
  <si>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</si>
  <si>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</si>
  <si>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</si>
  <si>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</si>
  <si>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</si>
  <si>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</si>
  <si>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</si>
  <si>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</si>
  <si>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</si>
  <si>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</si>
  <si>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</si>
  <si>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</si>
  <si>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</si>
  <si>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</si>
  <si>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</si>
  <si>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</si>
  <si>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</si>
  <si>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</si>
  <si>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</si>
  <si>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</si>
  <si>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</si>
  <si>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</si>
  <si>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</si>
  <si>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</si>
  <si>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</si>
  <si>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</si>
  <si>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</si>
  <si>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</si>
  <si>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</si>
  <si>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</si>
  <si>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</si>
  <si>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</si>
  <si>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</si>
  <si>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</si>
  <si>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</si>
  <si>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</si>
  <si>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</si>
  <si>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</si>
  <si>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</si>
  <si>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</si>
  <si>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</si>
  <si>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</si>
  <si>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</si>
  <si>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</si>
  <si>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</si>
  <si>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</si>
  <si>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</si>
  <si>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</si>
  <si>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</si>
  <si>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</si>
  <si>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</si>
  <si>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</si>
  <si>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</si>
  <si>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</si>
  <si>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</si>
  <si>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</si>
  <si>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</si>
  <si>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</si>
  <si>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</si>
  <si>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</si>
  <si>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</si>
  <si>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</si>
  <si>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</si>
  <si>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</si>
  <si>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</si>
  <si>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</si>
  <si>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</si>
  <si>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</si>
  <si>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</si>
  <si>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</si>
  <si>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</si>
  <si>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</si>
  <si>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</si>
  <si>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</si>
  <si>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</si>
  <si>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</si>
  <si>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</si>
  <si>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</si>
  <si>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</si>
  <si>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</si>
  <si>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</si>
  <si>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</si>
  <si>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</si>
  <si>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</si>
  <si>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</si>
  <si>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</si>
  <si>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</si>
  <si>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</si>
  <si>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</si>
  <si>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</si>
  <si>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</si>
  <si>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</si>
  <si>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</si>
  <si>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</si>
  <si>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</si>
  <si>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</si>
  <si>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</si>
  <si>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</si>
  <si>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</si>
  <si>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</si>
  <si>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</si>
  <si>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</si>
  <si>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</si>
  <si>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</si>
  <si>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</si>
  <si>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</si>
  <si>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</si>
  <si>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</si>
  <si>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</si>
  <si>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</si>
  <si>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</si>
  <si>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</si>
  <si>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</si>
  <si>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</si>
  <si>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</si>
  <si>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</si>
  <si>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</si>
  <si>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</si>
  <si>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</si>
  <si>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</si>
  <si>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</si>
  <si>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</si>
  <si>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</si>
  <si>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</si>
  <si>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</si>
  <si>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</si>
  <si>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</si>
  <si>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</si>
  <si>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</si>
  <si>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</si>
  <si>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</si>
  <si>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</si>
  <si>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</si>
  <si>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</si>
  <si>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</si>
  <si>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</si>
  <si>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</si>
  <si>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</si>
  <si>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</si>
  <si>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</si>
  <si>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</si>
  <si>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</si>
  <si>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</si>
  <si>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</si>
  <si>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</si>
  <si>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</si>
  <si>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</si>
  <si>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</si>
  <si>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</si>
  <si>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</si>
  <si>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</si>
  <si>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</si>
  <si>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</si>
  <si>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</si>
  <si>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</si>
  <si>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</si>
  <si>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</si>
  <si>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</si>
  <si>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</si>
  <si>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</si>
  <si>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</si>
  <si>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</si>
  <si>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</si>
  <si>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</si>
  <si>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</si>
  <si>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</si>
  <si>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</si>
  <si>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</si>
  <si>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</si>
  <si>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</si>
  <si>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</si>
  <si>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</si>
  <si>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</si>
  <si>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</si>
  <si>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</si>
  <si>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</si>
  <si>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</si>
  <si>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</si>
  <si>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</si>
  <si>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</si>
  <si>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</si>
  <si>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</si>
  <si>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</si>
  <si>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</si>
  <si>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</si>
  <si>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</si>
  <si>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</si>
  <si>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</si>
  <si>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</si>
  <si>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</si>
  <si>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</si>
  <si>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</si>
  <si>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</si>
  <si>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</si>
  <si>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</si>
  <si>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</si>
  <si>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</si>
  <si>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</si>
  <si>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</si>
  <si>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</si>
  <si>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</si>
  <si>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</si>
  <si>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</si>
  <si>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</si>
  <si>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</si>
  <si>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</si>
  <si>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</si>
  <si>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</si>
  <si>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</si>
  <si>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</si>
  <si>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</si>
  <si>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</si>
  <si>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</si>
  <si>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</si>
  <si>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</si>
  <si>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</si>
  <si>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</si>
  <si>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</si>
  <si>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</si>
  <si>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</si>
  <si>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</si>
  <si>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</si>
  <si>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</si>
  <si>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</si>
  <si>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</si>
  <si>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</si>
  <si>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</si>
  <si>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</si>
  <si>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</si>
  <si>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</si>
  <si>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</si>
  <si>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</si>
  <si>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</si>
  <si>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</si>
  <si>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</si>
  <si>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</si>
  <si>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</si>
  <si>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</si>
  <si>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</si>
  <si>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</si>
  <si>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</si>
  <si>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</si>
  <si>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</si>
  <si>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</si>
  <si>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</si>
  <si>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</si>
  <si>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</si>
  <si>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</si>
  <si>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</si>
  <si>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</si>
  <si>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</si>
  <si>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</si>
  <si>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</si>
  <si>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</si>
  <si>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</si>
  <si>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</si>
  <si>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</si>
  <si>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</si>
  <si>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</si>
  <si>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</si>
  <si>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</si>
  <si>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</si>
  <si>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</si>
  <si>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</si>
  <si>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</si>
  <si>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</si>
  <si>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</si>
  <si>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</si>
  <si>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</si>
  <si>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</si>
  <si>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</si>
  <si>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</si>
  <si>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</si>
  <si>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</si>
  <si>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</si>
  <si>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</si>
  <si>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</si>
  <si>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</si>
  <si>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</si>
  <si>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</si>
  <si>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</si>
  <si>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</si>
  <si>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</si>
  <si>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</si>
  <si>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</si>
  <si>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</si>
  <si>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</si>
  <si>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</si>
  <si>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</si>
  <si>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</si>
  <si>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</si>
  <si>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</si>
  <si>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</si>
  <si>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</si>
  <si>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</si>
  <si>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</si>
  <si>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</si>
  <si>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</si>
  <si>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</si>
  <si>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</si>
  <si>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</si>
  <si>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</si>
  <si>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</si>
  <si>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</si>
  <si>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</si>
  <si>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</si>
  <si>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</si>
  <si>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</si>
  <si>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</si>
  <si>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</si>
  <si>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</si>
  <si>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</si>
  <si>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</si>
  <si>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</si>
  <si>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</si>
  <si>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</si>
  <si>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</si>
  <si>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</si>
  <si>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</si>
  <si>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</si>
  <si>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</si>
  <si>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</si>
  <si>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</si>
  <si>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</si>
  <si>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</si>
  <si>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</si>
  <si>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</si>
  <si>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</si>
  <si>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</si>
  <si>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</si>
  <si>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</si>
  <si>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</si>
  <si>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</si>
  <si>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</si>
  <si>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</si>
  <si>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</si>
  <si>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</si>
  <si>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</si>
  <si>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</si>
  <si>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</si>
  <si>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</si>
  <si>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</si>
  <si>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</si>
  <si>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</si>
  <si>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</si>
  <si>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</si>
  <si>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</si>
  <si>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</si>
  <si>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</si>
  <si>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</si>
  <si>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</si>
  <si>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</si>
  <si>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</si>
  <si>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</si>
  <si>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</si>
  <si>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</si>
  <si>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</si>
  <si>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</si>
  <si>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</si>
  <si>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</si>
  <si>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</si>
  <si>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</si>
  <si>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</si>
  <si>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</si>
  <si>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</si>
  <si>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</si>
  <si>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</si>
  <si>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</si>
  <si>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</si>
  <si>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</si>
  <si>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</si>
  <si>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</si>
  <si>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</si>
  <si>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</si>
  <si>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</si>
  <si>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</si>
  <si>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</si>
  <si>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</si>
  <si>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</si>
  <si>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</si>
  <si>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</si>
  <si>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</si>
  <si>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</si>
  <si>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</si>
  <si>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</si>
  <si>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</si>
  <si>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</si>
  <si>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</si>
  <si>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</si>
  <si>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</si>
  <si>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</si>
  <si>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</si>
  <si>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</si>
  <si>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</si>
  <si>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</si>
  <si>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</si>
  <si>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</si>
  <si>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</si>
  <si>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</si>
  <si>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</si>
  <si>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</si>
  <si>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</si>
  <si>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</si>
  <si>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</si>
  <si>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</si>
  <si>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</si>
  <si>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</si>
  <si>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</si>
  <si>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</si>
  <si>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</si>
  <si>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</si>
  <si>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</si>
  <si>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</si>
  <si>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</si>
  <si>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</si>
  <si>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</si>
  <si>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</si>
  <si>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</si>
  <si>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</si>
  <si>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</si>
  <si>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</si>
  <si>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</si>
  <si>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</si>
  <si>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</si>
  <si>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</si>
  <si>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</si>
  <si>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</si>
  <si>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</si>
  <si>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</si>
  <si>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</si>
  <si>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</si>
  <si>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</si>
  <si>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</si>
  <si>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</si>
  <si>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</si>
  <si>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</si>
  <si>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</si>
  <si>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</si>
  <si>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</si>
  <si>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</si>
  <si>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</si>
  <si>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</si>
  <si>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</si>
  <si>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</si>
  <si>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</si>
  <si>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</si>
  <si>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</si>
  <si>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</si>
  <si>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</si>
  <si>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</si>
  <si>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</si>
  <si>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</si>
  <si>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</si>
  <si>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</si>
  <si>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</si>
  <si>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</si>
  <si>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</si>
  <si>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</si>
  <si>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</si>
  <si>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</si>
  <si>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</si>
  <si>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</si>
  <si>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</si>
  <si>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</si>
  <si>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</si>
  <si>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</si>
  <si>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</si>
  <si>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</si>
  <si>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</si>
  <si>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</si>
  <si>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</si>
  <si>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</si>
  <si>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</si>
  <si>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</si>
  <si>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</si>
  <si>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</si>
  <si>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</si>
  <si>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</si>
  <si>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</si>
  <si>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</si>
  <si>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</si>
  <si>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</si>
  <si>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</si>
  <si>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</si>
  <si>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</si>
  <si>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</si>
  <si>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</si>
  <si>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</si>
  <si>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</si>
  <si>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</si>
  <si>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</si>
  <si>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</si>
  <si>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</si>
  <si>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</si>
  <si>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</si>
  <si>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</si>
  <si>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</si>
  <si>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</si>
  <si>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</si>
  <si>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</si>
  <si>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</si>
  <si>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</si>
  <si>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</si>
  <si>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</si>
  <si>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</si>
  <si>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</si>
  <si>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</si>
  <si>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</si>
  <si>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</si>
  <si>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</si>
  <si>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</si>
  <si>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</si>
  <si>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</si>
  <si>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</si>
  <si>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</si>
  <si>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</si>
  <si>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</si>
  <si>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</si>
  <si>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</si>
  <si>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</si>
  <si>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</si>
  <si>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</si>
  <si>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</si>
  <si>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</si>
  <si>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</si>
  <si>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</si>
  <si>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</si>
  <si>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</si>
  <si>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</si>
  <si>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</si>
  <si>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</si>
  <si>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</si>
  <si>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</si>
  <si>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</si>
  <si>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</si>
  <si>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</si>
  <si>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</si>
  <si>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</si>
  <si>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</si>
  <si>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</si>
  <si>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</si>
  <si>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</si>
  <si>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</si>
  <si>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</si>
  <si>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</si>
  <si>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</si>
  <si>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</si>
  <si>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</si>
  <si>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</si>
  <si>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</si>
  <si>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</si>
  <si>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</si>
  <si>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</si>
  <si>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</si>
  <si>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</si>
  <si>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</si>
  <si>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</si>
  <si>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</si>
  <si>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</si>
  <si>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</si>
  <si>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</si>
  <si>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</si>
  <si>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</si>
  <si>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</si>
  <si>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</si>
  <si>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</si>
  <si>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</si>
  <si>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</si>
  <si>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</si>
  <si>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</si>
  <si>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</si>
  <si>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</si>
  <si>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</si>
  <si>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</si>
  <si>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</si>
  <si>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</si>
  <si>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</si>
  <si>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</si>
  <si>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</si>
  <si>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</si>
  <si>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</si>
  <si>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</si>
  <si>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</si>
  <si>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</si>
  <si>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</si>
  <si>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</si>
  <si>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</si>
  <si>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</si>
  <si>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</si>
  <si>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</si>
  <si>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</si>
  <si>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</si>
  <si>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</si>
  <si>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</si>
  <si>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</si>
  <si>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</si>
  <si>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</si>
  <si>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</si>
  <si>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</si>
  <si>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</si>
  <si>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</si>
  <si>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</si>
  <si>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</si>
  <si>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</si>
  <si>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</si>
  <si>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</si>
  <si>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</si>
  <si>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</si>
  <si>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</si>
  <si>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</si>
  <si>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</si>
  <si>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</si>
  <si>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</si>
  <si>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</si>
  <si>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</si>
  <si>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</si>
  <si>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</si>
  <si>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</si>
  <si>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</si>
  <si>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</si>
  <si>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</si>
  <si>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</si>
  <si>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</si>
  <si>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</si>
  <si>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</si>
  <si>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</si>
  <si>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</si>
  <si>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</si>
  <si>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</si>
  <si>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</si>
  <si>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</si>
  <si>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</si>
  <si>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</si>
  <si>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</si>
  <si>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</si>
  <si>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</si>
  <si>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</si>
  <si>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</si>
  <si>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</si>
  <si>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</si>
  <si>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</si>
  <si>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</si>
  <si>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</si>
  <si>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</si>
  <si>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</si>
  <si>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</si>
  <si>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</si>
  <si>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</si>
  <si>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</si>
  <si>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</si>
  <si>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</si>
  <si>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</si>
  <si>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</si>
  <si>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</si>
  <si>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</si>
  <si>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</si>
  <si>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</si>
  <si>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</si>
  <si>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</si>
  <si>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</si>
  <si>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</si>
  <si>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</si>
  <si>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</si>
  <si>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</si>
  <si>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</si>
  <si>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</si>
  <si>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</si>
  <si>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</si>
  <si>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</si>
  <si>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</si>
  <si>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</si>
  <si>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</si>
  <si>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</si>
  <si>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</si>
  <si>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</si>
  <si>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</si>
  <si>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</si>
  <si>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</si>
  <si>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</si>
  <si>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</si>
  <si>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</si>
  <si>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</si>
  <si>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</si>
  <si>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</si>
  <si>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</si>
  <si>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</si>
  <si>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</si>
  <si>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</si>
  <si>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</si>
  <si>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</si>
  <si>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</si>
  <si>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</si>
  <si>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</si>
  <si>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</si>
  <si>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</si>
  <si>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</si>
  <si>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</si>
  <si>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</si>
  <si>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</si>
  <si>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</si>
  <si>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</si>
  <si>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</si>
  <si>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</si>
  <si>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</si>
  <si>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</si>
  <si>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</si>
  <si>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</si>
  <si>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</si>
  <si>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</si>
  <si>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</si>
  <si>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</si>
  <si>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</si>
  <si>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</si>
  <si>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</si>
  <si>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</si>
  <si>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</si>
  <si>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</si>
  <si>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</si>
  <si>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</si>
  <si>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</si>
  <si>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</si>
  <si>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</si>
  <si>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</si>
  <si>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</si>
  <si>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</si>
  <si>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</si>
  <si>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</si>
  <si>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</si>
  <si>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</si>
  <si>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</si>
  <si>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</si>
  <si>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</si>
  <si>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</si>
  <si>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</si>
  <si>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</si>
  <si>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</si>
  <si>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</si>
  <si>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</si>
  <si>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</si>
  <si>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</si>
  <si>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</si>
  <si>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</si>
  <si>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</si>
  <si>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</si>
  <si>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</si>
  <si>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</si>
  <si>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</si>
  <si>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</si>
  <si>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</si>
  <si>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</si>
  <si>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</si>
  <si>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</si>
  <si>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</si>
  <si>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</si>
  <si>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</si>
  <si>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</si>
  <si>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</si>
  <si>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</si>
  <si>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</si>
  <si>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</si>
  <si>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</si>
  <si>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</si>
  <si>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</si>
  <si>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</si>
  <si>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</si>
  <si>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</si>
  <si>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</si>
  <si>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</si>
  <si>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</si>
  <si>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</si>
  <si>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</si>
  <si>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</si>
  <si>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</si>
  <si>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</si>
  <si>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</si>
  <si>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</si>
  <si>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</si>
  <si>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</si>
  <si>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</si>
  <si>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</si>
  <si>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</si>
  <si>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</si>
  <si>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</si>
  <si>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</si>
  <si>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</si>
  <si>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</si>
  <si>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</si>
  <si>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</si>
  <si>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</si>
  <si>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</si>
  <si>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</si>
  <si>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</si>
  <si>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</si>
  <si>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</si>
  <si>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</si>
  <si>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</si>
  <si>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</si>
  <si>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</si>
  <si>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</si>
  <si>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</si>
  <si>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</si>
  <si>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</si>
  <si>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</si>
  <si>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</si>
  <si>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</si>
  <si>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</si>
  <si>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</si>
  <si>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</si>
  <si>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</si>
  <si>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</si>
  <si>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</si>
  <si>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</si>
  <si>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</si>
  <si>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</si>
  <si>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</si>
  <si>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</si>
  <si>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</si>
  <si>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</si>
  <si>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</si>
  <si>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</si>
  <si>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</si>
  <si>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</si>
  <si>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</si>
  <si>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</si>
  <si>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</si>
  <si>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</si>
  <si>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</si>
  <si>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</si>
  <si>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</si>
  <si>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</si>
  <si>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</si>
  <si>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</si>
  <si>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</si>
  <si>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</si>
  <si>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</si>
  <si>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</si>
  <si>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</si>
  <si>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</si>
  <si>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</si>
  <si>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</si>
  <si>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</si>
  <si>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</si>
  <si>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</si>
  <si>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</si>
  <si>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</si>
  <si>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</si>
  <si>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</si>
  <si>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</si>
  <si>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</si>
  <si>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</si>
  <si>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</si>
  <si>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</si>
  <si>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</si>
  <si>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</si>
  <si>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</si>
  <si>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</si>
  <si>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</si>
  <si>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</si>
  <si>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</si>
  <si>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</si>
  <si>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</si>
  <si>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</si>
  <si>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</si>
  <si>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</si>
  <si>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</si>
  <si>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</si>
  <si>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</si>
  <si>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</si>
  <si>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</si>
  <si>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</si>
  <si>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</si>
  <si>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</si>
  <si>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</si>
  <si>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</si>
  <si>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</si>
  <si>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</si>
  <si>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</si>
  <si>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</si>
  <si>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</si>
  <si>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</si>
  <si>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</si>
  <si>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</si>
  <si>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</si>
  <si>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</si>
  <si>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</si>
  <si>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</si>
  <si>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</si>
  <si>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</si>
  <si>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</si>
  <si>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</si>
  <si>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</si>
  <si>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</si>
  <si>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</si>
  <si>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</si>
  <si>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</si>
  <si>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</si>
  <si>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</si>
  <si>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</si>
  <si>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</si>
  <si>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</si>
  <si>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</si>
  <si>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</si>
  <si>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</si>
  <si>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</si>
  <si>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</si>
  <si>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</si>
  <si>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</si>
  <si>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</si>
  <si>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</si>
  <si>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</si>
  <si>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</si>
  <si>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</si>
  <si>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</si>
  <si>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</si>
  <si>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</si>
  <si>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</si>
  <si>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</si>
  <si>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</si>
  <si>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</si>
  <si>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</si>
  <si>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</si>
  <si>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</si>
  <si>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</si>
  <si>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</si>
  <si>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</si>
  <si>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</si>
  <si>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</si>
  <si>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</si>
  <si>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</si>
  <si>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</si>
  <si>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</si>
  <si>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</si>
  <si>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</si>
  <si>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</si>
  <si>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</si>
  <si>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</si>
  <si>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</si>
  <si>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</si>
  <si>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</si>
  <si>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</si>
  <si>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</si>
  <si>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</si>
  <si>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</si>
  <si>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</si>
  <si>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</si>
  <si>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</si>
  <si>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</si>
  <si>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</si>
  <si>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</si>
  <si>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</si>
  <si>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</si>
  <si>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</si>
  <si>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</si>
  <si>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</si>
  <si>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</si>
  <si>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</si>
  <si>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</si>
  <si>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</si>
  <si>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</si>
  <si>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</si>
  <si>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</si>
  <si>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</si>
  <si>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</si>
  <si>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</si>
  <si>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</si>
  <si>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</si>
  <si>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</si>
  <si>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</si>
  <si>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</si>
  <si>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</si>
  <si>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</si>
  <si>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</si>
  <si>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</si>
  <si>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</si>
  <si>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</si>
  <si>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</si>
  <si>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</si>
  <si>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</si>
  <si>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</si>
  <si>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</si>
  <si>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</si>
  <si>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</si>
  <si>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</si>
  <si>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</si>
  <si>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</si>
  <si>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</si>
  <si>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</si>
  <si>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</si>
  <si>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</si>
  <si>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</si>
  <si>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</si>
  <si>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</si>
  <si>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</si>
  <si>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</si>
  <si>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</si>
  <si>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</si>
  <si>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</si>
  <si>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</si>
  <si>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</si>
  <si>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</si>
  <si>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</si>
  <si>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</si>
  <si>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</si>
  <si>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</si>
  <si>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</si>
  <si>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</si>
  <si>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</si>
  <si>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</si>
  <si>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</si>
  <si>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</si>
  <si>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</si>
  <si>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</si>
  <si>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</si>
  <si>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</si>
  <si>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</si>
  <si>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</si>
  <si>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</si>
  <si>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</si>
  <si>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</si>
  <si>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</si>
  <si>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</si>
  <si>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</si>
  <si>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</si>
  <si>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</si>
  <si>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</si>
  <si>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</si>
  <si>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</si>
  <si>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</si>
  <si>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</si>
  <si>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</si>
  <si>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</si>
  <si>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</si>
  <si>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</si>
  <si>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</si>
  <si>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</si>
  <si>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</si>
  <si>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</si>
  <si>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</si>
  <si>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</si>
  <si>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</si>
  <si>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</si>
  <si>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</si>
  <si>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</si>
  <si>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</si>
  <si>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</si>
  <si>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</si>
  <si>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</si>
  <si>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</si>
  <si>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</si>
  <si>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</si>
  <si>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</si>
  <si>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</si>
  <si>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</si>
  <si>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</si>
  <si>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</si>
  <si>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</si>
  <si>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</si>
  <si>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</si>
  <si>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</si>
  <si>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</si>
  <si>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</si>
  <si>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</si>
  <si>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</si>
  <si>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</si>
  <si>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</si>
  <si>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</si>
  <si>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</si>
  <si>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</si>
  <si>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</si>
  <si>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</si>
  <si>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</si>
  <si>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</si>
  <si>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</si>
  <si>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</si>
  <si>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</si>
  <si>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</si>
  <si>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</si>
  <si>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</si>
  <si>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</si>
  <si>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</si>
  <si>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</si>
  <si>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</si>
  <si>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</si>
  <si>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</si>
  <si>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</si>
  <si>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</si>
  <si>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</si>
  <si>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</si>
  <si>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</si>
  <si>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</si>
  <si>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</si>
  <si>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</si>
  <si>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</si>
  <si>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</si>
  <si>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</si>
  <si>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</si>
  <si>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</si>
  <si>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</si>
  <si>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</si>
  <si>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</si>
  <si>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</si>
  <si>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</si>
  <si>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</si>
  <si>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</si>
  <si>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</si>
  <si>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</si>
  <si>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</si>
  <si>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</si>
  <si>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</si>
  <si>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</si>
  <si>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</si>
  <si>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</si>
  <si>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</si>
  <si>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</si>
  <si>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</si>
  <si>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</si>
  <si>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</si>
  <si>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</si>
  <si>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</si>
  <si>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</si>
  <si>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</si>
  <si>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</si>
  <si>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</si>
  <si>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</si>
  <si>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</si>
  <si>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</si>
  <si>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</si>
  <si>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</si>
  <si>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</si>
  <si>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</si>
  <si>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</si>
  <si>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</si>
  <si>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</si>
  <si>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</si>
  <si>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</si>
  <si>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</si>
  <si>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</si>
  <si>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</si>
  <si>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</si>
  <si>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</si>
  <si>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</si>
  <si>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</si>
  <si>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</si>
  <si>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</si>
  <si>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</si>
  <si>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</si>
  <si>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</si>
  <si>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</si>
  <si>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</si>
  <si>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</si>
  <si>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</si>
  <si>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</si>
  <si>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</si>
  <si>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</si>
  <si>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</si>
  <si>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</si>
  <si>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</si>
  <si>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</si>
  <si>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</si>
  <si>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</si>
  <si>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</si>
  <si>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</si>
  <si>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</si>
  <si>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</si>
  <si>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</si>
  <si>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</si>
  <si>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</si>
  <si>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</si>
  <si>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</si>
  <si>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</si>
  <si>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</si>
  <si>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</si>
  <si>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</si>
  <si>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</si>
  <si>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</si>
  <si>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</si>
  <si>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</si>
  <si>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</si>
  <si>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</si>
  <si>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</si>
  <si>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</si>
  <si>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</si>
  <si>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</si>
  <si>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</si>
  <si>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</si>
  <si>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</si>
  <si>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</si>
  <si>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</si>
  <si>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</si>
  <si>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</si>
  <si>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</si>
  <si>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</si>
  <si>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</si>
  <si>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</si>
  <si>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</si>
  <si>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</si>
  <si>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</si>
  <si>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</si>
  <si>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</si>
  <si>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</si>
  <si>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</si>
  <si>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</si>
  <si>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</si>
  <si>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</si>
  <si>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</si>
  <si>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</si>
  <si>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</si>
  <si>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</si>
  <si>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</si>
  <si>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</si>
  <si>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</si>
  <si>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</si>
  <si>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</si>
  <si>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</si>
  <si>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</si>
  <si>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</si>
  <si>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</si>
  <si>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</si>
  <si>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</si>
  <si>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</si>
  <si>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</si>
  <si>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</si>
  <si>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</si>
  <si>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</si>
  <si>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</si>
  <si>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</si>
  <si>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</si>
  <si>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</si>
  <si>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</si>
  <si>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</si>
  <si>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</si>
  <si>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</si>
  <si>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</si>
  <si>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</si>
  <si>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</si>
  <si>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</si>
  <si>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</si>
  <si>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</si>
  <si>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</si>
  <si>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</si>
  <si>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</si>
  <si>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</si>
  <si>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</si>
  <si>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</si>
  <si>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</si>
  <si>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</si>
  <si>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</si>
  <si>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</si>
  <si>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</si>
  <si>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</si>
  <si>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</si>
  <si>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</si>
  <si>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</si>
  <si>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</si>
  <si>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</si>
  <si>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</si>
  <si>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</si>
  <si>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</si>
  <si>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</si>
  <si>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</si>
  <si>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</si>
  <si>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</si>
  <si>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</si>
  <si>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</si>
  <si>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</si>
  <si>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</si>
  <si>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</si>
  <si>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</si>
  <si>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</si>
  <si>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</si>
  <si>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</si>
  <si>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</si>
  <si>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</si>
  <si>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</si>
  <si>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</si>
  <si>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</si>
  <si>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</si>
  <si>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</si>
  <si>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</si>
  <si>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</si>
  <si>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</si>
  <si>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</si>
  <si>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</si>
  <si>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</si>
  <si>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</si>
  <si>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</si>
  <si>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</si>
  <si>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</si>
  <si>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</si>
  <si>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</si>
  <si>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</si>
  <si>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</si>
  <si>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</si>
  <si>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</si>
  <si>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</si>
  <si>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</si>
  <si>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</si>
  <si>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</si>
  <si>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</si>
  <si>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</si>
  <si>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</si>
  <si>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</si>
  <si>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</si>
  <si>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</si>
  <si>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</si>
  <si>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</si>
  <si>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</si>
  <si>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</si>
  <si>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</si>
  <si>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</si>
  <si>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</si>
  <si>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</si>
  <si>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</si>
  <si>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</si>
  <si>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</si>
  <si>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</si>
  <si>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</si>
  <si>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</si>
  <si>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</si>
  <si>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</si>
  <si>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</si>
  <si>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</si>
  <si>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</si>
  <si>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</si>
  <si>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</si>
  <si>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</si>
  <si>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</si>
  <si>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</si>
  <si>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</si>
  <si>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</si>
  <si>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</si>
  <si>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</si>
  <si>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</si>
  <si>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</si>
  <si>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</si>
  <si>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</si>
  <si>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</si>
  <si>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</si>
  <si>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</si>
  <si>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</si>
  <si>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</si>
  <si>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</si>
  <si>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</si>
  <si>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</si>
  <si>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</si>
  <si>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</si>
  <si>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</si>
  <si>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</si>
  <si>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</si>
  <si>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</si>
  <si>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</si>
  <si>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</si>
  <si>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</si>
  <si>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</si>
  <si>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</si>
  <si>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</si>
  <si>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</si>
  <si>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</si>
  <si>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</si>
  <si>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</si>
  <si>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</si>
  <si>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</si>
  <si>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</si>
  <si>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</si>
  <si>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</si>
  <si>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</si>
  <si>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</si>
  <si>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</si>
  <si>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</si>
  <si>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</si>
  <si>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</si>
  <si>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</si>
  <si>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</si>
  <si>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</si>
  <si>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</si>
  <si>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</si>
  <si>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</si>
  <si>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</si>
  <si>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</si>
  <si>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</si>
  <si>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</si>
  <si>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</si>
  <si>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</si>
  <si>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</si>
  <si>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</si>
  <si>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</si>
  <si>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</si>
  <si>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</si>
  <si>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</si>
  <si>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</si>
  <si>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</si>
  <si>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</si>
  <si>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</si>
  <si>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</si>
  <si>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</si>
  <si>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</si>
  <si>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</si>
  <si>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</si>
  <si>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</si>
  <si>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</si>
  <si>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</si>
  <si>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</si>
  <si>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</si>
  <si>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</si>
  <si>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</si>
  <si>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</si>
  <si>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</si>
  <si>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</si>
  <si>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</si>
  <si>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</si>
  <si>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</si>
  <si>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</si>
  <si>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</si>
  <si>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</si>
  <si>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</si>
  <si>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</si>
  <si>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</si>
  <si>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</si>
  <si>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</si>
  <si>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</si>
  <si>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</si>
  <si>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</si>
  <si>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</si>
  <si>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</si>
  <si>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</si>
  <si>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</si>
  <si>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</si>
  <si>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</si>
  <si>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</si>
  <si>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</si>
  <si>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</si>
  <si>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</si>
  <si>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</si>
  <si>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</si>
  <si>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</si>
  <si>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</si>
  <si>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</si>
  <si>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</si>
  <si>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</si>
  <si>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</si>
  <si>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</si>
  <si>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</si>
  <si>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</si>
  <si>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</si>
  <si>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</si>
  <si>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</si>
  <si>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</si>
  <si>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</si>
  <si>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</si>
  <si>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</si>
  <si>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</si>
  <si>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</si>
  <si>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</si>
  <si>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</si>
  <si>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</si>
  <si>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</si>
  <si>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</si>
  <si>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</si>
  <si>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</si>
  <si>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</si>
  <si>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</si>
  <si>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</si>
  <si>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</si>
  <si>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</si>
  <si>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</si>
  <si>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</si>
  <si>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</si>
  <si>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</si>
  <si>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</si>
  <si>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</si>
  <si>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</si>
  <si>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</si>
  <si>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</si>
  <si>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</si>
  <si>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</si>
  <si>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</si>
  <si>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</si>
  <si>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</si>
  <si>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</si>
  <si>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</si>
  <si>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</si>
  <si>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</si>
  <si>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</si>
  <si>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</si>
  <si>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</si>
  <si>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</si>
  <si>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</si>
  <si>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</si>
  <si>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</si>
  <si>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</si>
  <si>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</si>
  <si>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</si>
  <si>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</si>
  <si>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</si>
  <si>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</si>
  <si>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</si>
  <si>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</si>
  <si>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</si>
  <si>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</si>
  <si>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</si>
  <si>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</si>
  <si>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</si>
  <si>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</si>
  <si>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</si>
  <si>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</si>
  <si>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</si>
  <si>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</si>
  <si>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</si>
  <si>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</si>
  <si>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</si>
  <si>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</si>
  <si>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</si>
  <si>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</si>
  <si>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</si>
  <si>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</si>
  <si>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</si>
  <si>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</si>
  <si>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</si>
  <si>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</si>
  <si>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</si>
  <si>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</si>
  <si>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</si>
  <si>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</si>
  <si>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</si>
  <si>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</si>
  <si>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</si>
  <si>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</si>
  <si>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</si>
  <si>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</si>
  <si>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</si>
  <si>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</si>
  <si>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</si>
  <si>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</si>
  <si>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</si>
  <si>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</si>
  <si>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</si>
  <si>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</si>
  <si>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</si>
  <si>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</si>
  <si>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</si>
  <si>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</si>
  <si>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</si>
  <si>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</si>
  <si>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</si>
  <si>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</si>
  <si>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</si>
  <si>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</si>
  <si>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</si>
  <si>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</si>
  <si>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</si>
  <si>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</si>
  <si>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</si>
  <si>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</si>
  <si>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</si>
  <si>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</si>
  <si>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</si>
  <si>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</si>
  <si>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</si>
  <si>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</si>
  <si>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</si>
  <si>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</si>
  <si>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</si>
  <si>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</si>
  <si>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</si>
  <si>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</si>
  <si>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</si>
  <si>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</si>
  <si>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</si>
  <si>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</si>
  <si>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</si>
  <si>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</si>
  <si>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</si>
  <si>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</si>
  <si>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</si>
  <si>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</si>
  <si>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</si>
  <si>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</si>
  <si>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</si>
  <si>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</si>
  <si>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</si>
  <si>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</si>
  <si>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</si>
  <si>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</si>
  <si>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</si>
  <si>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</si>
  <si>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</si>
  <si>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</si>
  <si>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</si>
  <si>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</si>
  <si>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</si>
  <si>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</si>
  <si>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</si>
  <si>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</si>
  <si>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</si>
  <si>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</si>
  <si>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</si>
  <si>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</si>
  <si>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</si>
  <si>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</si>
  <si>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</si>
  <si>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</si>
  <si>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</si>
  <si>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</si>
  <si>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</si>
  <si>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</si>
  <si>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</si>
  <si>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</si>
  <si>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</si>
  <si>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</si>
  <si>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</si>
  <si>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</si>
  <si>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</si>
  <si>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</si>
  <si>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</si>
  <si>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</si>
  <si>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</si>
  <si>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</si>
  <si>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</si>
  <si>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</si>
  <si>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</si>
  <si>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</si>
  <si>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</si>
  <si>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</si>
  <si>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</si>
  <si>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</si>
  <si>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</si>
  <si>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</si>
  <si>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</si>
  <si>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</si>
  <si>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</si>
  <si>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</si>
  <si>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</si>
  <si>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</si>
  <si>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</si>
  <si>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</si>
  <si>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</si>
  <si>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</si>
  <si>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</si>
  <si>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</si>
  <si>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</si>
  <si>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</si>
  <si>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</si>
  <si>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</si>
  <si>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</si>
  <si>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</si>
  <si>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</si>
  <si>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</si>
  <si>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</si>
  <si>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</si>
  <si>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</si>
  <si>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</si>
  <si>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</si>
  <si>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</si>
  <si>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</si>
  <si>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</si>
  <si>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</si>
  <si>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</si>
  <si>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</si>
  <si>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</si>
  <si>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</si>
  <si>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</si>
  <si>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</si>
  <si>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</si>
  <si>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</si>
  <si>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</si>
  <si>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</si>
  <si>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</si>
  <si>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</si>
  <si>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</si>
  <si>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</si>
  <si>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</si>
  <si>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</si>
  <si>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</si>
  <si>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</si>
  <si>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</si>
  <si>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</si>
  <si>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</si>
  <si>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</si>
  <si>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</si>
  <si>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</si>
  <si>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</si>
  <si>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</si>
  <si>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</si>
  <si>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</si>
  <si>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</si>
  <si>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</si>
  <si>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</si>
  <si>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</si>
  <si>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</si>
  <si>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</si>
  <si>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</si>
  <si>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</si>
  <si>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</si>
  <si>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</si>
  <si>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</si>
  <si>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</si>
  <si>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</si>
  <si>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</si>
  <si>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</si>
  <si>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</si>
  <si>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</si>
  <si>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</si>
  <si>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</si>
  <si>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</si>
  <si>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</si>
  <si>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</si>
  <si>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</si>
  <si>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</si>
  <si>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</si>
  <si>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</si>
  <si>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</si>
  <si>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</si>
  <si>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</si>
  <si>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</si>
  <si>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</si>
  <si>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</si>
  <si>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</si>
  <si>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</si>
  <si>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</si>
  <si>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</si>
  <si>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</si>
  <si>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</si>
  <si>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</si>
  <si>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</si>
  <si>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</si>
  <si>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</si>
  <si>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</si>
  <si>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</si>
  <si>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</si>
  <si>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</si>
  <si>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</si>
  <si>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</si>
  <si>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</si>
  <si>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</si>
  <si>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</si>
  <si>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</si>
  <si>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</si>
  <si>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</si>
  <si>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</si>
  <si>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</si>
  <si>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</si>
  <si>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</si>
  <si>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</si>
  <si>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</si>
  <si>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</si>
  <si>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</si>
  <si>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</si>
  <si>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</si>
  <si>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</si>
  <si>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</si>
  <si>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</si>
  <si>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</si>
  <si>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</si>
  <si>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</si>
  <si>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</si>
  <si>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</si>
  <si>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</si>
  <si>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</si>
  <si>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</si>
  <si>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</si>
  <si>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</si>
  <si>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</si>
  <si>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</si>
  <si>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</si>
  <si>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</si>
  <si>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</si>
  <si>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</si>
  <si>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</si>
  <si>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</si>
  <si>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</si>
  <si>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</si>
  <si>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</si>
  <si>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</si>
  <si>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</si>
  <si>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</si>
  <si>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</si>
  <si>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</si>
  <si>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</si>
  <si>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</si>
  <si>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</si>
  <si>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</si>
  <si>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</si>
  <si>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</si>
  <si>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</si>
  <si>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</si>
  <si>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</si>
  <si>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</si>
  <si>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</si>
  <si>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</si>
  <si>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</si>
  <si>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</si>
  <si>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</si>
  <si>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</si>
  <si>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</si>
  <si>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</si>
  <si>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</si>
  <si>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</si>
  <si>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</si>
  <si>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</si>
  <si>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</si>
  <si>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</si>
  <si>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</si>
  <si>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</si>
  <si>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</si>
  <si>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</si>
  <si>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</si>
  <si>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</si>
  <si>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</si>
  <si>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</si>
  <si>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</si>
  <si>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</si>
  <si>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</si>
  <si>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</si>
  <si>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</si>
  <si>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</si>
  <si>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</si>
  <si>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</si>
  <si>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</si>
  <si>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</si>
  <si>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</si>
  <si>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</si>
  <si>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</si>
  <si>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</si>
  <si>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</si>
  <si>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</si>
  <si>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</si>
  <si>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</si>
  <si>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</si>
  <si>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</si>
  <si>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</si>
  <si>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</si>
  <si>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</si>
  <si>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</si>
  <si>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</si>
  <si>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</si>
  <si>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</si>
  <si>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</si>
  <si>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</si>
  <si>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</si>
  <si>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</si>
  <si>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</si>
  <si>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</si>
  <si>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</si>
  <si>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</si>
  <si>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</si>
  <si>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</si>
  <si>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</si>
  <si>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</si>
  <si>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</si>
  <si>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</si>
  <si>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</si>
  <si>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</si>
  <si>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</si>
  <si>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</si>
  <si>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</si>
  <si>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</si>
  <si>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</si>
  <si>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</si>
  <si>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</si>
  <si>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</si>
  <si>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</si>
  <si>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</si>
  <si>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</si>
  <si>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</si>
  <si>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</si>
  <si>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</si>
  <si>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</si>
  <si>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</si>
  <si>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</si>
  <si>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</si>
  <si>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</si>
  <si>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</si>
  <si>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</si>
  <si>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</si>
  <si>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</si>
  <si>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</si>
  <si>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</si>
  <si>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</si>
  <si>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</si>
  <si>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</si>
  <si>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</si>
  <si>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</si>
  <si>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</si>
  <si>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</si>
  <si>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</si>
  <si>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</si>
  <si>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</si>
  <si>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</si>
  <si>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</si>
  <si>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</si>
  <si>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</si>
  <si>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</si>
  <si>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</si>
  <si>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</si>
  <si>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</si>
  <si>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</si>
  <si>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</si>
  <si>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</si>
  <si>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</si>
  <si>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</si>
  <si>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</si>
  <si>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</si>
  <si>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</si>
  <si>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</si>
  <si>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</si>
  <si>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</si>
  <si>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</si>
  <si>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</si>
  <si>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</si>
  <si>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</si>
  <si>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</si>
  <si>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</si>
  <si>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</si>
  <si>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</si>
  <si>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</si>
  <si>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</si>
  <si>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</si>
  <si>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</si>
  <si>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</si>
  <si>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</si>
  <si>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</si>
  <si>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</si>
  <si>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</si>
  <si>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</si>
  <si>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</si>
  <si>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</si>
  <si>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</si>
  <si>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</si>
  <si>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</si>
  <si>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</si>
  <si>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</si>
  <si>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</si>
  <si>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</si>
  <si>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</si>
  <si>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</si>
  <si>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</si>
  <si>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</si>
  <si>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</si>
  <si>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</si>
  <si>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</si>
  <si>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</si>
  <si>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</si>
  <si>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</si>
  <si>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</si>
  <si>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</si>
  <si>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</si>
  <si>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</si>
  <si>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</si>
  <si>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</si>
  <si>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</si>
  <si>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</si>
  <si>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</si>
  <si>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</si>
  <si>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</si>
  <si>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</si>
  <si>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</si>
  <si>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</si>
  <si>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</si>
  <si>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</si>
  <si>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</si>
  <si>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</si>
  <si>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</si>
  <si>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</si>
  <si>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</si>
  <si>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</si>
  <si>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</si>
  <si>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</si>
  <si>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</si>
  <si>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</si>
  <si>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</si>
  <si>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</si>
  <si>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</si>
  <si>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</si>
  <si>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</si>
  <si>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</si>
  <si>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</si>
  <si>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</si>
  <si>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</si>
  <si>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</si>
  <si>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</si>
  <si>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</si>
  <si>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</si>
  <si>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</si>
  <si>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</si>
  <si>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</si>
  <si>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</si>
  <si>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</si>
  <si>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</si>
  <si>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</si>
  <si>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</si>
  <si>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</si>
  <si>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</si>
  <si>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</si>
  <si>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</si>
  <si>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</si>
  <si>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</si>
  <si>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</si>
  <si>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</si>
  <si>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</si>
  <si>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</si>
  <si>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</si>
  <si>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</si>
  <si>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</si>
  <si>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</si>
  <si>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</si>
  <si>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</si>
  <si>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</si>
  <si>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</si>
  <si>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</si>
  <si>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</si>
  <si>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</si>
  <si>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</si>
  <si>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</si>
  <si>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</si>
  <si>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</si>
  <si>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</si>
  <si>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</si>
  <si>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</si>
  <si>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</si>
  <si>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</si>
  <si>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</si>
  <si>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</si>
  <si>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</si>
  <si>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</si>
  <si>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</si>
  <si>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</si>
  <si>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</si>
  <si>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</si>
  <si>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</si>
  <si>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</si>
  <si>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</si>
  <si>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</si>
  <si>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</si>
  <si>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</si>
  <si>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</si>
  <si>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</si>
  <si>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</si>
  <si>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</si>
  <si>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</si>
  <si>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</si>
  <si>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</si>
  <si>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</si>
  <si>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</si>
  <si>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</si>
  <si>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</si>
  <si>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</si>
  <si>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</si>
  <si>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</si>
  <si>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</si>
  <si>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</si>
  <si>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</si>
  <si>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</si>
  <si>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</si>
  <si>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</si>
  <si>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</si>
  <si>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</si>
  <si>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</si>
  <si>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</si>
  <si>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</si>
  <si>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</si>
  <si>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</si>
  <si>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</si>
  <si>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</si>
  <si>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</si>
  <si>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</si>
  <si>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</si>
  <si>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</si>
  <si>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</si>
  <si>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</si>
  <si>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</si>
  <si>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</si>
  <si>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</si>
  <si>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</si>
  <si>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</si>
  <si>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</si>
  <si>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</si>
  <si>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</si>
  <si>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</si>
  <si>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</si>
  <si>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</si>
  <si>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</si>
  <si>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</si>
  <si>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</si>
  <si>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</si>
  <si>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</si>
  <si>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</si>
  <si>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</si>
  <si>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</si>
  <si>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</si>
  <si>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</si>
  <si>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</si>
  <si>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</si>
  <si>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</si>
  <si>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</si>
  <si>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</si>
  <si>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</si>
  <si>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</si>
  <si>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</si>
  <si>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</si>
  <si>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</si>
  <si>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</si>
  <si>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</si>
  <si>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</si>
  <si>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</si>
  <si>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</si>
  <si>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</si>
  <si>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</si>
  <si>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</si>
  <si>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</si>
  <si>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</si>
  <si>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</si>
  <si>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</si>
  <si>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</si>
  <si>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</si>
  <si>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</si>
  <si>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</si>
  <si>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</si>
  <si>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</si>
  <si>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</si>
  <si>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</si>
  <si>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</si>
  <si>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</si>
  <si>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</si>
  <si>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</si>
  <si>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</si>
  <si>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</si>
  <si>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</si>
  <si>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</si>
  <si>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</si>
  <si>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</si>
  <si>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</si>
  <si>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</si>
  <si>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</si>
  <si>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</si>
  <si>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</si>
  <si>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</si>
  <si>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</si>
  <si>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</si>
  <si>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</si>
  <si>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</si>
  <si>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</si>
  <si>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</si>
  <si>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</si>
  <si>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</si>
  <si>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</si>
  <si>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</si>
  <si>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</si>
  <si>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</si>
  <si>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</si>
  <si>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</si>
  <si>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</si>
  <si>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</si>
  <si>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</si>
  <si>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</si>
  <si>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</si>
  <si>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</si>
  <si>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</si>
  <si>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</si>
  <si>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</si>
  <si>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</si>
  <si>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</si>
  <si>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</si>
  <si>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</si>
  <si>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</si>
  <si>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</si>
  <si>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</si>
  <si>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</si>
  <si>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</si>
  <si>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</si>
  <si>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</si>
  <si>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</si>
  <si>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</si>
  <si>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</si>
  <si>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</si>
  <si>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</si>
  <si>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</si>
  <si>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</si>
  <si>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</si>
  <si>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</si>
  <si>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</si>
  <si>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</si>
  <si>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</si>
  <si>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</si>
  <si>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</si>
  <si>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</si>
  <si>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</si>
  <si>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</si>
  <si>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</si>
  <si>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</si>
  <si>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</si>
  <si>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</si>
  <si>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</si>
  <si>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</si>
  <si>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</si>
  <si>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</si>
  <si>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</si>
  <si>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</si>
  <si>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</si>
  <si>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</si>
  <si>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</si>
  <si>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</si>
  <si>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</si>
  <si>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</si>
  <si>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</si>
  <si>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</si>
  <si>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</si>
  <si>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</si>
  <si>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</si>
  <si>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</si>
  <si>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</si>
  <si>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</si>
  <si>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</si>
  <si>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</si>
  <si>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</si>
  <si>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</si>
  <si>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</si>
  <si>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</si>
  <si>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</si>
  <si>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</si>
  <si>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</si>
  <si>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</si>
  <si>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</si>
  <si>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</si>
  <si>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</si>
  <si>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</si>
  <si>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</si>
  <si>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</si>
  <si>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</si>
  <si>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</si>
  <si>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</si>
  <si>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</si>
  <si>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</si>
  <si>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</si>
  <si>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</si>
  <si>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</si>
  <si>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</si>
  <si>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</si>
  <si>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</si>
  <si>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</si>
  <si>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</si>
  <si>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</si>
  <si>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</si>
  <si>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</si>
  <si>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</si>
  <si>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</si>
  <si>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</si>
  <si>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</si>
  <si>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</si>
  <si>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</si>
  <si>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</si>
  <si>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</si>
  <si>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</si>
  <si>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</si>
  <si>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</si>
  <si>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</si>
  <si>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</si>
  <si>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</si>
  <si>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</si>
  <si>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</si>
  <si>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</si>
  <si>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</si>
  <si>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</si>
  <si>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</si>
  <si>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</si>
  <si>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</si>
  <si>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</si>
  <si>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</si>
  <si>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</si>
  <si>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</si>
  <si>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</si>
  <si>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</si>
  <si>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</si>
  <si>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</si>
  <si>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</si>
  <si>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</si>
  <si>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</si>
  <si>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</si>
  <si>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</si>
  <si>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</si>
  <si>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</si>
  <si>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</si>
  <si>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</si>
  <si>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</si>
  <si>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</si>
  <si>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</si>
  <si>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</si>
  <si>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</si>
  <si>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</si>
  <si>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</si>
  <si>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</si>
  <si>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</si>
  <si>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</si>
  <si>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</si>
  <si>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</si>
  <si>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</si>
  <si>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</si>
  <si>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</si>
  <si>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</si>
  <si>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</si>
  <si>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</si>
  <si>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</si>
  <si>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</si>
  <si>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</si>
  <si>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</si>
  <si>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</si>
  <si>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</si>
  <si>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</si>
  <si>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</si>
  <si>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</si>
  <si>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</si>
  <si>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</si>
  <si>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</si>
  <si>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</si>
  <si>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</si>
  <si>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</si>
  <si>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</si>
  <si>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</si>
  <si>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</si>
  <si>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</si>
  <si>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</si>
  <si>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</si>
  <si>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</si>
  <si>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</si>
  <si>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</si>
  <si>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</si>
  <si>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</si>
  <si>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</si>
  <si>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</si>
  <si>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</si>
  <si>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</si>
  <si>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</si>
  <si>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</si>
  <si>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</si>
  <si>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</si>
  <si>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</si>
  <si>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</si>
  <si>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</si>
  <si>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</si>
  <si>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</si>
  <si>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</si>
  <si>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</si>
  <si>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</si>
  <si>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</si>
  <si>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</si>
  <si>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</si>
  <si>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</si>
  <si>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</si>
  <si>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</si>
  <si>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</si>
  <si>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</si>
  <si>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</si>
  <si>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</si>
  <si>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</si>
  <si>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</si>
  <si>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</si>
  <si>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</si>
  <si>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</si>
  <si>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</si>
  <si>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</si>
  <si>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</si>
  <si>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</si>
  <si>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</si>
  <si>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</si>
  <si>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</si>
  <si>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</si>
  <si>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</si>
  <si>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</si>
  <si>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</si>
  <si>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</si>
  <si>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</si>
  <si>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</si>
  <si>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</si>
  <si>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</si>
  <si>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</si>
  <si>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</si>
  <si>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</si>
  <si>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</si>
  <si>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</si>
  <si>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</si>
  <si>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</si>
  <si>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</si>
  <si>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</si>
  <si>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</si>
  <si>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</si>
  <si>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</si>
  <si>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</si>
  <si>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</si>
  <si>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</si>
  <si>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</si>
  <si>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</si>
  <si>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</si>
  <si>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</si>
  <si>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</si>
  <si>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</si>
  <si>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</si>
  <si>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</si>
  <si>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</si>
  <si>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</si>
  <si>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</si>
  <si>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</si>
  <si>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</si>
  <si>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</si>
  <si>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</si>
  <si>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</si>
  <si>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</si>
  <si>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</si>
  <si>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</si>
  <si>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</si>
  <si>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</si>
  <si>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</si>
  <si>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</si>
  <si>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</si>
  <si>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</si>
  <si>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</si>
  <si>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</si>
  <si>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</si>
  <si>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</si>
  <si>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</si>
  <si>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</si>
  <si>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</si>
  <si>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</si>
  <si>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</si>
  <si>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</si>
  <si>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</si>
  <si>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</si>
  <si>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</si>
  <si>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</si>
  <si>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</si>
  <si>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</si>
  <si>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</si>
  <si>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</si>
  <si>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</si>
  <si>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</si>
  <si>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</si>
  <si>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</si>
  <si>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</si>
  <si>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</si>
  <si>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</si>
  <si>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</si>
  <si>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</si>
  <si>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</si>
  <si>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</si>
  <si>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</si>
  <si>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</si>
  <si>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</si>
  <si>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</si>
  <si>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</si>
  <si>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</si>
  <si>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</si>
  <si>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</si>
  <si>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</si>
  <si>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</si>
  <si>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</si>
  <si>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</si>
  <si>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</si>
  <si>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</si>
  <si>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</si>
  <si>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</si>
  <si>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</si>
  <si>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</si>
  <si>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</si>
  <si>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</si>
  <si>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</si>
  <si>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</si>
  <si>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</si>
  <si>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</si>
  <si>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</si>
  <si>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</si>
  <si>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</si>
  <si>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</si>
  <si>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</si>
  <si>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</si>
  <si>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</si>
  <si>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</si>
  <si>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</si>
  <si>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</si>
  <si>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</si>
  <si>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</si>
  <si>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</si>
  <si>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</si>
  <si>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</si>
  <si>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</si>
  <si>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</si>
  <si>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</si>
  <si>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</si>
  <si>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</si>
  <si>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</si>
  <si>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</si>
  <si>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</si>
  <si>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</si>
  <si>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</si>
  <si>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</si>
  <si>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</si>
  <si>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</si>
  <si>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</si>
  <si>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</si>
  <si>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</si>
  <si>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</si>
  <si>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</si>
  <si>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</si>
  <si>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</si>
  <si>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</si>
  <si>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</si>
  <si>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</si>
  <si>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</si>
  <si>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</si>
  <si>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</si>
  <si>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</si>
  <si>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</si>
  <si>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</si>
  <si>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</si>
  <si>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</si>
  <si>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</si>
  <si>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</si>
  <si>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</si>
  <si>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</si>
  <si>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</si>
  <si>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</si>
  <si>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</si>
  <si>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</si>
  <si>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</si>
  <si>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</si>
  <si>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</si>
  <si>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</si>
  <si>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</si>
  <si>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</si>
  <si>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</si>
  <si>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</si>
  <si>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</si>
  <si>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</si>
  <si>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</si>
  <si>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</si>
  <si>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</si>
  <si>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</si>
  <si>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</si>
  <si>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</si>
  <si>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</si>
  <si>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</si>
  <si>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</si>
  <si>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</si>
  <si>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</si>
  <si>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</si>
  <si>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</si>
  <si>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</si>
  <si>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</si>
  <si>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</si>
  <si>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</si>
  <si>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</si>
  <si>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</si>
  <si>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</si>
  <si>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</si>
  <si>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</si>
  <si>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</si>
  <si>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</si>
  <si>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</si>
  <si>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</si>
  <si>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</si>
  <si>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</si>
  <si>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</si>
  <si>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</si>
  <si>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</si>
  <si>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</si>
  <si>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</si>
  <si>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</si>
  <si>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</si>
  <si>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</si>
  <si>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</si>
  <si>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</si>
  <si>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</si>
  <si>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</si>
  <si>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</si>
  <si>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</si>
  <si>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</si>
  <si>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</si>
  <si>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</si>
  <si>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</si>
  <si>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</si>
  <si>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</si>
  <si>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</si>
  <si>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</si>
  <si>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</si>
  <si>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</si>
  <si>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</si>
  <si>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</si>
  <si>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</si>
  <si>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</si>
  <si>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</si>
  <si>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</si>
  <si>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</si>
  <si>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</si>
  <si>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</si>
  <si>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</si>
  <si>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</si>
  <si>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</si>
  <si>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</si>
  <si>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</si>
  <si>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</si>
  <si>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</si>
  <si>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</si>
  <si>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</si>
  <si>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</si>
  <si>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</si>
  <si>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</si>
  <si>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</si>
  <si>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</si>
  <si>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</si>
  <si>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</si>
  <si>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</si>
  <si>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</si>
  <si>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</si>
  <si>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</si>
  <si>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</si>
  <si>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</si>
  <si>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</si>
  <si>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</si>
  <si>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</si>
  <si>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</si>
  <si>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</si>
  <si>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</si>
  <si>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</si>
  <si>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</si>
  <si>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</si>
  <si>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</si>
  <si>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</si>
  <si>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</si>
  <si>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</si>
  <si>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</si>
  <si>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</si>
  <si>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</si>
  <si>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</si>
  <si>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</si>
  <si>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</si>
  <si>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</si>
  <si>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</si>
  <si>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</si>
  <si>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</si>
  <si>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</si>
  <si>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</si>
  <si>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</si>
  <si>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</si>
  <si>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</si>
  <si>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</si>
  <si>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</si>
  <si>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</si>
  <si>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</si>
  <si>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</si>
  <si>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</si>
  <si>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</si>
  <si>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</si>
  <si>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</si>
  <si>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</si>
  <si>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</si>
  <si>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</si>
  <si>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</si>
  <si>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</si>
  <si>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</si>
  <si>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</si>
  <si>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</si>
  <si>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</si>
  <si>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</si>
  <si>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</si>
  <si>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</si>
  <si>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</si>
  <si>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</si>
  <si>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</si>
  <si>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</si>
  <si>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</si>
  <si>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</si>
  <si>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</si>
  <si>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</si>
  <si>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</si>
  <si>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</si>
  <si>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</si>
  <si>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</si>
  <si>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</si>
  <si>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</si>
  <si>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</si>
  <si>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</si>
  <si>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</si>
  <si>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</si>
  <si>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</si>
  <si>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</si>
  <si>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</si>
  <si>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</si>
  <si>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</si>
  <si>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</si>
  <si>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</si>
  <si>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</si>
  <si>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</si>
  <si>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</si>
  <si>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</si>
  <si>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</si>
  <si>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</si>
  <si>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</si>
  <si>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</si>
  <si>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</si>
  <si>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</si>
  <si>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</si>
  <si>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</si>
  <si>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</si>
  <si>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</si>
  <si>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</si>
  <si>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</si>
  <si>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</si>
  <si>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</si>
  <si>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</si>
  <si>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</si>
  <si>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</si>
  <si>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</si>
  <si>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</si>
  <si>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</si>
  <si>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</si>
  <si>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</si>
  <si>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</si>
  <si>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</si>
  <si>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</si>
  <si>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</si>
  <si>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</si>
  <si>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</si>
  <si>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</si>
  <si>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</si>
  <si>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</si>
  <si>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</si>
  <si>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</si>
  <si>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</si>
  <si>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</si>
  <si>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</si>
  <si>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</si>
  <si>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</si>
  <si>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</si>
  <si>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</si>
  <si>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</si>
  <si>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</si>
  <si>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</si>
  <si>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</si>
  <si>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</si>
  <si>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</si>
  <si>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</si>
  <si>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</si>
  <si>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</si>
  <si>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</si>
  <si>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</si>
  <si>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</si>
  <si>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</si>
  <si>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</si>
  <si>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</si>
  <si>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</si>
  <si>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</si>
  <si>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</si>
  <si>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</si>
  <si>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</si>
  <si>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</si>
  <si>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</si>
  <si>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</si>
  <si>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</si>
  <si>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</si>
  <si>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</si>
  <si>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</si>
  <si>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</si>
  <si>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</si>
  <si>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</si>
  <si>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</si>
  <si>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</si>
  <si>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</si>
  <si>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</si>
  <si>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</si>
  <si>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</si>
  <si>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</si>
  <si>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</si>
  <si>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</si>
  <si>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</si>
  <si>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</si>
  <si>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</si>
  <si>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</si>
  <si>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</si>
  <si>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</si>
  <si>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</si>
  <si>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</si>
  <si>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</si>
  <si>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</si>
  <si>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</si>
  <si>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</si>
  <si>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</si>
  <si>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</si>
  <si>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</si>
  <si>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</si>
  <si>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</si>
  <si>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</si>
  <si>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</si>
  <si>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</si>
  <si>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</si>
  <si>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</si>
  <si>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</si>
  <si>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</si>
  <si>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</si>
  <si>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</si>
  <si>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</si>
  <si>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</si>
  <si>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</si>
  <si>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</si>
  <si>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</si>
  <si>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</si>
  <si>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</si>
  <si>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</si>
  <si>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</si>
  <si>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</si>
  <si>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</si>
  <si>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</si>
  <si>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</si>
  <si>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</si>
  <si>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</si>
  <si>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</si>
  <si>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</si>
  <si>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</si>
  <si>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</si>
  <si>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</si>
  <si>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</si>
  <si>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</si>
  <si>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</si>
  <si>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</si>
  <si>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</si>
  <si>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</si>
  <si>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</si>
  <si>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</si>
  <si>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</si>
  <si>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</si>
  <si>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</si>
  <si>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</si>
  <si>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</si>
  <si>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</si>
  <si>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</si>
  <si>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</si>
  <si>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</si>
  <si>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</si>
  <si>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</si>
  <si>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</si>
  <si>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</si>
  <si>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</si>
  <si>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</si>
  <si>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</si>
  <si>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</si>
  <si>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</si>
  <si>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</si>
  <si>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</si>
  <si>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</si>
  <si>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</si>
  <si>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</si>
  <si>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</si>
  <si>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</si>
  <si>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</si>
  <si>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</si>
  <si>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</si>
  <si>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</si>
  <si>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</si>
  <si>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</si>
  <si>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</si>
  <si>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</si>
  <si>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</si>
  <si>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</si>
  <si>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</si>
  <si>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</si>
  <si>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</si>
  <si>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</si>
  <si>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</si>
  <si>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</si>
  <si>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</si>
  <si>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</si>
  <si>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</si>
  <si>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</si>
  <si>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</si>
  <si>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</si>
  <si>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</si>
  <si>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</si>
  <si>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</si>
  <si>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</si>
  <si>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</si>
  <si>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</si>
  <si>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</si>
  <si>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</si>
  <si>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</si>
  <si>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</si>
  <si>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</si>
  <si>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</si>
  <si>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</si>
  <si>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</si>
  <si>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</si>
  <si>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</si>
  <si>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</si>
  <si>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</si>
  <si>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</si>
  <si>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</si>
  <si>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</si>
  <si>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</si>
  <si>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</si>
  <si>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</si>
  <si>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</si>
  <si>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</si>
  <si>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</si>
  <si>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</si>
  <si>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</si>
  <si>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</si>
  <si>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</si>
  <si>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</si>
  <si>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</si>
  <si>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</si>
  <si>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</si>
  <si>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</si>
  <si>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</si>
  <si>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</si>
  <si>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</si>
  <si>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</si>
  <si>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</si>
  <si>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</si>
  <si>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</si>
  <si>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</si>
  <si>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</si>
  <si>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</si>
  <si>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</si>
  <si>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</si>
  <si>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</si>
  <si>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</si>
  <si>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</si>
  <si>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</si>
  <si>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</si>
  <si>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</si>
  <si>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</si>
  <si>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</si>
  <si>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</si>
  <si>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</si>
  <si>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</si>
  <si>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</si>
  <si>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</si>
  <si>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</si>
  <si>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</si>
  <si>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</si>
  <si>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</si>
  <si>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</si>
  <si>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</si>
  <si>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</si>
  <si>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</si>
  <si>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</si>
  <si>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</si>
  <si>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</si>
  <si>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</si>
  <si>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</si>
  <si>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</si>
  <si>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</si>
  <si>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</si>
  <si>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</si>
  <si>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</si>
  <si>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</si>
  <si>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</si>
  <si>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</si>
  <si>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</si>
  <si>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</si>
  <si>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</si>
  <si>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</si>
  <si>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</si>
  <si>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</si>
  <si>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</si>
  <si>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</si>
  <si>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</si>
  <si>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</si>
  <si>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</si>
  <si>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</si>
  <si>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</si>
  <si>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</si>
  <si>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</si>
  <si>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</si>
  <si>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</si>
  <si>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</si>
  <si>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</si>
  <si>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</si>
  <si>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</si>
  <si>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</si>
  <si>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</si>
  <si>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</si>
  <si>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</si>
  <si>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</si>
  <si>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</si>
  <si>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</si>
  <si>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</si>
  <si>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</si>
  <si>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</si>
  <si>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</si>
  <si>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</si>
  <si>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</si>
  <si>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</si>
  <si>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</si>
  <si>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</si>
  <si>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</si>
  <si>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</si>
  <si>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</si>
  <si>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</si>
  <si>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</si>
  <si>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</si>
  <si>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</si>
  <si>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</si>
  <si>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</si>
  <si>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</si>
  <si>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</si>
  <si>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</si>
  <si>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</si>
  <si>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</si>
  <si>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</si>
  <si>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</si>
  <si>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</si>
  <si>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</si>
  <si>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</si>
  <si>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</si>
  <si>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</si>
  <si>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</si>
  <si>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</si>
  <si>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</si>
  <si>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</si>
  <si>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</si>
  <si>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</si>
  <si>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</si>
  <si>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</si>
  <si>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</si>
  <si>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</si>
  <si>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</si>
  <si>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</si>
  <si>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</si>
  <si>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</si>
  <si>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</si>
  <si>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</si>
  <si>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</si>
  <si>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</si>
  <si>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</si>
  <si>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</si>
  <si>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</si>
  <si>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</si>
  <si>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</si>
  <si>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</si>
  <si>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</si>
  <si>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</si>
  <si>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</si>
  <si>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</si>
  <si>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</si>
  <si>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</si>
  <si>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</si>
  <si>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</si>
  <si>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</si>
  <si>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</si>
  <si>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</si>
  <si>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</si>
  <si>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</si>
  <si>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</si>
  <si>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</si>
  <si>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</si>
  <si>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</si>
  <si>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</si>
  <si>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</si>
  <si>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</si>
  <si>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</si>
  <si>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</si>
  <si>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</si>
  <si>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</si>
  <si>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</si>
  <si>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</si>
  <si>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</si>
  <si>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</si>
  <si>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</si>
  <si>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</si>
  <si>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</si>
  <si>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</si>
  <si>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</si>
  <si>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</si>
  <si>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</si>
  <si>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</si>
  <si>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</si>
  <si>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</si>
  <si>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</si>
  <si>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</si>
  <si>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</si>
  <si>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</si>
  <si>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</si>
  <si>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</si>
  <si>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</si>
  <si>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</si>
  <si>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</si>
  <si>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</si>
  <si>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</si>
  <si>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</si>
  <si>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</si>
  <si>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</si>
  <si>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</si>
  <si>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</si>
  <si>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</si>
  <si>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</si>
  <si>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</si>
  <si>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</si>
  <si>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</si>
  <si>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</si>
  <si>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</si>
  <si>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</si>
  <si>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</si>
  <si>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</si>
  <si>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</si>
  <si>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</si>
  <si>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</si>
  <si>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</si>
  <si>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</si>
  <si>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</si>
  <si>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</si>
  <si>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</si>
  <si>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</si>
  <si>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</si>
  <si>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</si>
  <si>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</si>
  <si>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</si>
  <si>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</si>
  <si>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</si>
  <si>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</si>
  <si>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</si>
  <si>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</si>
  <si>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</si>
  <si>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</si>
  <si>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</si>
  <si>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</si>
  <si>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</si>
  <si>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</si>
  <si>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</si>
  <si>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</si>
  <si>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</si>
  <si>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</si>
  <si>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</si>
  <si>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</si>
  <si>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</si>
  <si>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</si>
  <si>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</si>
  <si>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</si>
  <si>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</si>
  <si>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</si>
  <si>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</si>
  <si>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</si>
  <si>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</si>
  <si>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</si>
  <si>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</si>
  <si>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</si>
  <si>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</si>
  <si>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</si>
  <si>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</si>
  <si>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</si>
  <si>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</si>
  <si>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</si>
  <si>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</si>
  <si>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</si>
  <si>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</si>
  <si>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</si>
  <si>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</si>
  <si>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</si>
  <si>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</si>
  <si>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</si>
  <si>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</si>
  <si>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</si>
  <si>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</si>
  <si>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</si>
  <si>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</si>
  <si>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</si>
  <si>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</si>
  <si>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</si>
  <si>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</si>
  <si>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</si>
  <si>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</si>
  <si>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</si>
  <si>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</si>
  <si>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</si>
  <si>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</si>
  <si>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</si>
  <si>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</si>
  <si>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</si>
  <si>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</si>
  <si>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</si>
  <si>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</si>
  <si>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</si>
  <si>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</si>
  <si>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</si>
  <si>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</si>
  <si>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</si>
  <si>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</si>
  <si>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</si>
  <si>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</si>
  <si>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</si>
  <si>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</si>
  <si>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</si>
  <si>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</si>
  <si>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</si>
  <si>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</si>
  <si>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</si>
  <si>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</si>
  <si>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</si>
  <si>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</si>
  <si>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</si>
  <si>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</si>
  <si>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</si>
  <si>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</si>
  <si>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</si>
  <si>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</si>
  <si>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</si>
  <si>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</si>
  <si>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</si>
  <si>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</si>
  <si>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</si>
  <si>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</si>
  <si>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</si>
  <si>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</si>
  <si>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</si>
  <si>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</si>
  <si>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</si>
  <si>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</si>
  <si>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</si>
  <si>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</si>
  <si>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</si>
  <si>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</si>
  <si>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</si>
  <si>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</si>
  <si>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</si>
  <si>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</si>
  <si>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</si>
  <si>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</si>
  <si>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</si>
  <si>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</si>
  <si>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</si>
  <si>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</si>
  <si>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</si>
  <si>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</si>
  <si>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</si>
  <si>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</si>
  <si>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</si>
  <si>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</si>
  <si>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</si>
  <si>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</si>
  <si>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</si>
  <si>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</si>
  <si>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</si>
  <si>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</si>
  <si>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</si>
  <si>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</si>
  <si>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</si>
  <si>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</si>
  <si>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</si>
  <si>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</si>
  <si>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</si>
  <si>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</si>
  <si>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</si>
  <si>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</si>
  <si>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</si>
  <si>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</si>
  <si>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</si>
  <si>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</si>
  <si>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</si>
  <si>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</si>
  <si>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</si>
  <si>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</si>
  <si>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</si>
  <si>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</si>
  <si>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</si>
  <si>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</si>
  <si>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</si>
  <si>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</si>
  <si>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</si>
  <si>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</si>
  <si>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</si>
  <si>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</si>
  <si>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</si>
  <si>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</si>
  <si>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</si>
  <si>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</si>
  <si>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</si>
  <si>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</si>
  <si>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</si>
  <si>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</si>
  <si>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</si>
  <si>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</si>
  <si>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</si>
  <si>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</si>
  <si>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</si>
  <si>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</si>
  <si>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</si>
  <si>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</si>
  <si>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</si>
  <si>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</si>
  <si>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</si>
  <si>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</si>
  <si>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</si>
  <si>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</si>
  <si>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</si>
  <si>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</si>
  <si>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</si>
  <si>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</si>
  <si>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</si>
  <si>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</si>
  <si>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</si>
  <si>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</si>
  <si>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</si>
  <si>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</si>
  <si>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</si>
  <si>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</si>
  <si>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</si>
  <si>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</si>
  <si>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</si>
  <si>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</si>
  <si>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</si>
  <si>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</si>
  <si>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</si>
  <si>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</si>
  <si>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</si>
  <si>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</si>
  <si>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</si>
  <si>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</si>
  <si>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</si>
  <si>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</si>
  <si>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</si>
  <si>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</si>
  <si>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</si>
  <si>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</si>
  <si>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</si>
  <si>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</si>
  <si>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</si>
  <si>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</si>
  <si>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</si>
  <si>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</si>
  <si>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</si>
  <si>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</si>
  <si>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</si>
  <si>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</si>
  <si>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</si>
  <si>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</si>
  <si>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</si>
  <si>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</si>
  <si>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</si>
  <si>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</si>
  <si>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</si>
  <si>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</si>
  <si>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</si>
  <si>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</si>
  <si>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</si>
  <si>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</si>
  <si>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</si>
  <si>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</si>
  <si>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</si>
  <si>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</si>
  <si>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</si>
  <si>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</si>
  <si>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</si>
  <si>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</si>
  <si>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</si>
  <si>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</si>
  <si>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</si>
  <si>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</si>
  <si>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</si>
  <si>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</si>
  <si>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</si>
  <si>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</si>
  <si>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</si>
  <si>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</si>
  <si>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</si>
  <si>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</si>
  <si>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</si>
  <si>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</si>
  <si>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</si>
  <si>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</si>
  <si>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</si>
  <si>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</si>
  <si>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</si>
  <si>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</si>
  <si>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</si>
  <si>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</si>
  <si>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</si>
  <si>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</si>
  <si>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</si>
  <si>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</si>
  <si>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</si>
  <si>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</si>
  <si>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</si>
  <si>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</si>
  <si>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</si>
  <si>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</si>
  <si>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</si>
  <si>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</si>
  <si>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</si>
  <si>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</si>
  <si>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</si>
  <si>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</si>
  <si>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</si>
  <si>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</si>
  <si>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</si>
  <si>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</si>
  <si>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</si>
  <si>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</si>
  <si>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</si>
  <si>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</si>
  <si>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</si>
  <si>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</si>
  <si>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</si>
  <si>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</si>
  <si>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</si>
  <si>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</si>
  <si>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</si>
  <si>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</si>
  <si>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</si>
  <si>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</si>
  <si>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</si>
  <si>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</si>
  <si>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</si>
  <si>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</si>
  <si>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</si>
  <si>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</si>
  <si>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</si>
  <si>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</si>
  <si>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</si>
  <si>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</si>
  <si>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</si>
  <si>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</si>
  <si>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</si>
  <si>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</si>
  <si>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</si>
  <si>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</si>
  <si>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</si>
  <si>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</si>
  <si>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</si>
  <si>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</si>
  <si>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</si>
  <si>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</si>
  <si>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</si>
  <si>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</si>
  <si>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</si>
  <si>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</si>
  <si>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</si>
  <si>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</si>
  <si>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</si>
  <si>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</si>
  <si>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</si>
  <si>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</si>
  <si>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</si>
  <si>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</si>
  <si>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</si>
  <si>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</si>
  <si>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</si>
  <si>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</si>
  <si>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</si>
  <si>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</si>
  <si>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</si>
  <si>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</si>
  <si>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</si>
  <si>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</si>
  <si>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</si>
  <si>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</si>
  <si>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</si>
  <si>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</si>
  <si>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</si>
  <si>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</si>
  <si>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</si>
  <si>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</si>
  <si>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</si>
  <si>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</si>
  <si>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</si>
  <si>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</si>
  <si>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</si>
  <si>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</si>
  <si>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</si>
  <si>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</si>
  <si>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</si>
  <si>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</si>
  <si>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</si>
  <si>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</si>
  <si>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</si>
  <si>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</si>
  <si>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</si>
  <si>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</si>
  <si>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</si>
  <si>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</si>
  <si>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</si>
  <si>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</si>
  <si>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</si>
  <si>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</si>
  <si>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</si>
  <si>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</si>
  <si>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</si>
  <si>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</si>
  <si>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</si>
  <si>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</si>
  <si>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</si>
  <si>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</si>
  <si>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</si>
  <si>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</si>
  <si>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</si>
  <si>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</si>
  <si>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</si>
  <si>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</si>
  <si>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</si>
  <si>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</si>
  <si>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</si>
  <si>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</si>
  <si>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</si>
  <si>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</si>
  <si>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</si>
  <si>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</si>
  <si>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</si>
  <si>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</si>
  <si>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</si>
  <si>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</si>
  <si>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</si>
  <si>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</si>
  <si>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</si>
  <si>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</si>
  <si>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</si>
  <si>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</si>
  <si>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</si>
  <si>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</si>
  <si>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</si>
  <si>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</si>
  <si>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</si>
  <si>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</si>
  <si>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</si>
  <si>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</si>
  <si>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</si>
  <si>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</si>
  <si>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</si>
  <si>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</si>
  <si>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</si>
  <si>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</si>
  <si>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</si>
  <si>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</si>
  <si>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</si>
  <si>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</si>
  <si>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</si>
  <si>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</si>
  <si>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</si>
  <si>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</si>
  <si>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</si>
  <si>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</si>
  <si>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</si>
  <si>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</si>
  <si>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</si>
  <si>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</si>
  <si>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</si>
  <si>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</si>
  <si>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</si>
  <si>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</si>
  <si>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</si>
  <si>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</si>
  <si>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</si>
  <si>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</si>
  <si>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</si>
  <si>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</si>
  <si>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</si>
  <si>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</si>
  <si>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</si>
  <si>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</si>
  <si>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</si>
  <si>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</si>
  <si>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</si>
  <si>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</si>
  <si>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</si>
  <si>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</si>
  <si>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</si>
  <si>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</si>
  <si>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</si>
  <si>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</si>
  <si>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</si>
  <si>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</si>
  <si>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</si>
  <si>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</si>
  <si>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</si>
  <si>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</si>
  <si>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</si>
  <si>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</si>
  <si>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</si>
  <si>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</si>
  <si>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</si>
  <si>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</si>
  <si>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</si>
  <si>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</si>
  <si>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</si>
  <si>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</si>
  <si>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</si>
  <si>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</si>
  <si>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</si>
  <si>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</si>
  <si>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</si>
  <si>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</si>
  <si>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</si>
  <si>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</si>
  <si>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</si>
  <si>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</si>
  <si>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</si>
  <si>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</si>
  <si>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</si>
  <si>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</si>
  <si>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</si>
  <si>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</si>
  <si>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</si>
  <si>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</si>
  <si>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</si>
  <si>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</si>
  <si>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</si>
  <si>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</si>
  <si>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</si>
  <si>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</si>
  <si>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</si>
  <si>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</si>
  <si>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</si>
  <si>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</si>
  <si>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</si>
  <si>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</si>
  <si>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</si>
  <si>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</si>
  <si>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</si>
  <si>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</si>
  <si>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</si>
  <si>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</si>
  <si>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</si>
  <si>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</si>
  <si>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</si>
  <si>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</si>
  <si>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</si>
  <si>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</si>
  <si>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</si>
  <si>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</si>
  <si>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</si>
  <si>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</si>
  <si>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</si>
  <si>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</si>
  <si>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</si>
  <si>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</si>
  <si>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</si>
  <si>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</si>
  <si>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</si>
  <si>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</si>
  <si>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</si>
  <si>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</si>
  <si>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</si>
  <si>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</si>
  <si>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</si>
  <si>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</si>
  <si>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</si>
  <si>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</si>
  <si>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</si>
  <si>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</si>
  <si>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</si>
  <si>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</si>
  <si>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</si>
  <si>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</si>
  <si>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</si>
  <si>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</si>
  <si>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</si>
  <si>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</si>
  <si>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</si>
  <si>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</si>
  <si>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</si>
  <si>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</si>
  <si>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</si>
  <si>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</si>
  <si>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</si>
  <si>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</si>
  <si>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</si>
  <si>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</si>
  <si>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</si>
  <si>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</si>
  <si>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</si>
  <si>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</si>
  <si>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</si>
  <si>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</si>
  <si>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</si>
  <si>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</si>
  <si>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</si>
  <si>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</si>
  <si>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</si>
  <si>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</si>
  <si>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</si>
  <si>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</si>
  <si>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</si>
  <si>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</si>
  <si>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</si>
  <si>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</si>
  <si>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</si>
  <si>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</si>
  <si>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</si>
  <si>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</si>
  <si>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</si>
  <si>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</si>
  <si>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</si>
  <si>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</si>
  <si>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</si>
  <si>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</si>
  <si>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</si>
  <si>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</si>
  <si>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</si>
  <si>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</si>
  <si>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</si>
  <si>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</si>
  <si>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</si>
  <si>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</si>
  <si>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</si>
  <si>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</si>
  <si>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</si>
  <si>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</si>
  <si>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</si>
  <si>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</si>
  <si>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</si>
  <si>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</si>
  <si>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</si>
  <si>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</si>
  <si>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</si>
  <si>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</si>
  <si>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</si>
  <si>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</si>
  <si>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</si>
  <si>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</si>
  <si>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</si>
  <si>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</si>
  <si>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</si>
  <si>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</si>
  <si>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</si>
  <si>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</si>
  <si>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</si>
  <si>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</si>
  <si>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</si>
  <si>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</si>
  <si>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</si>
  <si>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</si>
  <si>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</si>
  <si>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</si>
  <si>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</si>
  <si>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</si>
  <si>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</si>
  <si>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</si>
  <si>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</si>
  <si>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</si>
  <si>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</si>
  <si>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</si>
  <si>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</si>
  <si>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</si>
  <si>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</si>
  <si>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</si>
  <si>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</si>
  <si>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</si>
  <si>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</si>
  <si>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</si>
  <si>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</si>
  <si>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</si>
  <si>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</si>
  <si>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</si>
  <si>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</si>
  <si>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</si>
  <si>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</si>
  <si>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</si>
  <si>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</si>
  <si>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</si>
  <si>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</si>
  <si>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</si>
  <si>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</si>
  <si>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</si>
  <si>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</si>
  <si>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</si>
  <si>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</si>
  <si>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</si>
  <si>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</si>
  <si>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</si>
  <si>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</si>
  <si>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</si>
  <si>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</si>
  <si>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</si>
  <si>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</si>
  <si>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</si>
  <si>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</si>
  <si>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</si>
  <si>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</si>
  <si>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</si>
  <si>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</si>
  <si>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</si>
  <si>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</si>
  <si>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</si>
  <si>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</si>
  <si>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</si>
  <si>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</si>
  <si>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</si>
  <si>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</si>
  <si>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</si>
  <si>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</si>
  <si>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</si>
  <si>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</si>
  <si>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</si>
  <si>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</si>
  <si>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</si>
  <si>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</si>
  <si>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</si>
  <si>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</si>
  <si>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</si>
  <si>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</si>
  <si>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</si>
  <si>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</si>
  <si>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</si>
  <si>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</si>
  <si>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</si>
  <si>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</si>
  <si>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</si>
  <si>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</si>
  <si>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</si>
  <si>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</si>
  <si>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</si>
  <si>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</si>
  <si>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</si>
  <si>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</si>
  <si>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</si>
  <si>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</si>
  <si>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</si>
  <si>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</si>
  <si>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</si>
  <si>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</si>
  <si>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</si>
  <si>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</si>
  <si>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</si>
  <si>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</si>
  <si>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</si>
  <si>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</si>
  <si>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</si>
  <si>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</si>
  <si>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</si>
  <si>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</si>
  <si>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</si>
  <si>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</si>
  <si>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</si>
  <si>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</si>
  <si>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</si>
  <si>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</si>
  <si>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</si>
  <si>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</si>
  <si>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</si>
  <si>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</si>
  <si>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</si>
  <si>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</si>
  <si>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</si>
  <si>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</si>
  <si>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</si>
  <si>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</si>
  <si>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</si>
  <si>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</si>
  <si>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</si>
  <si>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</si>
  <si>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</si>
  <si>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</si>
  <si>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</si>
  <si>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</si>
  <si>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</si>
  <si>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</si>
  <si>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</si>
  <si>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</si>
  <si>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</si>
  <si>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</si>
  <si>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</si>
  <si>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</si>
  <si>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</si>
  <si>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</si>
  <si>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</si>
  <si>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</si>
  <si>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</si>
  <si>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</si>
  <si>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</si>
  <si>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</si>
  <si>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</si>
  <si>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</si>
  <si>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</si>
  <si>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</si>
  <si>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</si>
  <si>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</si>
  <si>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</si>
  <si>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</si>
  <si>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</si>
  <si>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</si>
  <si>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</si>
  <si>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</si>
  <si>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</si>
  <si>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</si>
  <si>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</si>
  <si>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</si>
  <si>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</si>
  <si>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</si>
  <si>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</si>
  <si>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</si>
  <si>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</si>
  <si>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</si>
  <si>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</si>
  <si>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</si>
  <si>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</si>
  <si>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</si>
  <si>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</si>
  <si>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</si>
  <si>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</si>
  <si>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</si>
  <si>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</si>
  <si>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</si>
  <si>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</si>
  <si>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</si>
  <si>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</si>
  <si>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</si>
  <si>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</si>
  <si>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</si>
  <si>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</si>
  <si>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</si>
  <si>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</si>
  <si>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</si>
  <si>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</si>
  <si>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</si>
  <si>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</si>
  <si>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</si>
  <si>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</si>
  <si>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</si>
  <si>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</si>
  <si>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</si>
  <si>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</si>
  <si>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</si>
  <si>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</si>
  <si>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</si>
  <si>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</si>
  <si>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</si>
  <si>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</si>
  <si>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</si>
  <si>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</si>
  <si>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</si>
  <si>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</si>
  <si>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</si>
  <si>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</si>
  <si>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</si>
  <si>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</si>
  <si>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</si>
  <si>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</si>
  <si>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</si>
  <si>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</si>
  <si>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</si>
  <si>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</si>
  <si>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</si>
  <si>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</si>
  <si>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</si>
  <si>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</si>
  <si>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</si>
  <si>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</si>
  <si>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</si>
  <si>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</si>
  <si>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</si>
  <si>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</si>
  <si>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</si>
  <si>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</si>
  <si>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</si>
  <si>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</si>
  <si>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</si>
  <si>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</si>
  <si>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</si>
  <si>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</si>
  <si>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</si>
  <si>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</si>
  <si>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</si>
  <si>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</si>
  <si>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</si>
  <si>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</si>
  <si>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</si>
  <si>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</si>
  <si>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</si>
  <si>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</si>
  <si>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</si>
  <si>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</si>
  <si>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</si>
  <si>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</si>
  <si>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</si>
  <si>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</si>
  <si>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</si>
  <si>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</si>
  <si>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</si>
  <si>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</si>
  <si>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</si>
  <si>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</si>
  <si>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</si>
  <si>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</si>
  <si>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</si>
  <si>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</si>
  <si>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</si>
  <si>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</si>
  <si>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</si>
  <si>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</si>
  <si>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</si>
  <si>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</si>
  <si>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</si>
  <si>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</si>
  <si>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</si>
  <si>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</si>
  <si>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</si>
  <si>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</si>
  <si>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</si>
  <si>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</si>
  <si>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</si>
  <si>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</si>
  <si>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</si>
  <si>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</si>
  <si>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</si>
  <si>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</si>
  <si>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</si>
  <si>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</si>
  <si>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</si>
  <si>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</si>
  <si>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</si>
  <si>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</si>
  <si>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</si>
  <si>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</si>
  <si>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</si>
  <si>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</si>
  <si>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</si>
  <si>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</si>
  <si>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</si>
  <si>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</si>
  <si>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</si>
  <si>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</si>
  <si>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</si>
  <si>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</si>
  <si>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</si>
  <si>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</si>
  <si>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</si>
  <si>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</si>
  <si>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</si>
  <si>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</si>
  <si>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</si>
  <si>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</si>
  <si>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</si>
  <si>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</si>
  <si>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</si>
  <si>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</si>
  <si>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</si>
  <si>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</si>
  <si>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</si>
  <si>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</si>
  <si>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</si>
  <si>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</si>
  <si>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</si>
  <si>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</si>
  <si>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</si>
  <si>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</si>
  <si>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</si>
  <si>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</si>
  <si>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</si>
  <si>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</si>
  <si>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</si>
  <si>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</si>
  <si>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</si>
  <si>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</si>
  <si>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</si>
  <si>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</si>
  <si>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</si>
  <si>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</si>
  <si>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</si>
  <si>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</si>
  <si>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</si>
  <si>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</si>
  <si>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</si>
  <si>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</si>
  <si>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</si>
  <si>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</si>
  <si>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</si>
  <si>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</si>
  <si>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</si>
  <si>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</si>
  <si>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</si>
  <si>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</si>
  <si>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</si>
  <si>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</si>
  <si>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</si>
  <si>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</si>
  <si>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</si>
  <si>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</si>
  <si>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</si>
  <si>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</si>
  <si>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</si>
  <si>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</si>
  <si>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</si>
  <si>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</si>
  <si>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</si>
  <si>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</si>
  <si>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</si>
  <si>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</si>
  <si>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</si>
  <si>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</si>
  <si>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</si>
  <si>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</si>
  <si>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</si>
  <si>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</si>
  <si>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</si>
  <si>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</si>
  <si>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</si>
  <si>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</si>
  <si>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</si>
  <si>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</si>
  <si>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</si>
  <si>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</si>
  <si>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</si>
  <si>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</si>
  <si>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</si>
  <si>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</si>
  <si>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</si>
  <si>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</si>
  <si>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</si>
  <si>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</si>
  <si>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</si>
  <si>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</si>
  <si>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</si>
  <si>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</si>
  <si>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</si>
  <si>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</si>
  <si>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</si>
  <si>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</si>
  <si>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</si>
  <si>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</si>
  <si>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</si>
  <si>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</si>
  <si>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</si>
  <si>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</si>
  <si>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</si>
  <si>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</si>
  <si>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</si>
  <si>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</si>
  <si>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</si>
  <si>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</si>
  <si>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</si>
  <si>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</si>
  <si>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</si>
  <si>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</si>
  <si>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</si>
  <si>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</si>
  <si>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</si>
  <si>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</si>
  <si>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</si>
  <si>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</si>
  <si>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</si>
  <si>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</si>
  <si>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</si>
  <si>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</si>
  <si>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</si>
  <si>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</si>
  <si>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</si>
  <si>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</si>
  <si>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</si>
  <si>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</si>
  <si>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</si>
  <si>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</si>
  <si>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</si>
  <si>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</si>
  <si>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</si>
  <si>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</si>
  <si>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</si>
  <si>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</si>
  <si>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</si>
  <si>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</si>
  <si>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</si>
  <si>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</si>
  <si>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</si>
  <si>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</si>
  <si>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</si>
  <si>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</si>
  <si>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</si>
  <si>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</si>
  <si>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</si>
  <si>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</si>
  <si>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</si>
  <si>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</si>
  <si>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</si>
  <si>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</si>
  <si>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</si>
  <si>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</si>
  <si>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</si>
  <si>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</si>
  <si>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</si>
  <si>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</si>
  <si>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</si>
  <si>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</si>
  <si>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</si>
  <si>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</si>
  <si>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</si>
  <si>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</si>
  <si>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</si>
  <si>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</si>
  <si>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</si>
  <si>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</si>
  <si>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</si>
  <si>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</si>
  <si>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</si>
  <si>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</si>
  <si>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</si>
  <si>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</si>
  <si>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</si>
  <si>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</si>
  <si>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</si>
  <si>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</si>
  <si>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</si>
  <si>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</si>
  <si>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</si>
  <si>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</si>
  <si>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</si>
  <si>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</si>
  <si>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</si>
  <si>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</si>
  <si>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</si>
  <si>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</si>
  <si>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</si>
  <si>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</si>
  <si>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</si>
  <si>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</si>
  <si>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</si>
  <si>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</si>
  <si>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</si>
  <si>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</si>
  <si>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</si>
  <si>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</si>
  <si>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</si>
  <si>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</si>
  <si>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</si>
  <si>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</si>
  <si>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</si>
  <si>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</si>
  <si>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</si>
  <si>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</si>
  <si>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</si>
  <si>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</si>
  <si>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</si>
  <si>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</si>
  <si>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</si>
  <si>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</si>
  <si>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</si>
  <si>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</si>
  <si>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</si>
  <si>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</si>
  <si>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</si>
  <si>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</si>
  <si>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</si>
  <si>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</si>
  <si>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</si>
  <si>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</si>
  <si>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</si>
  <si>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</si>
  <si>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</si>
  <si>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</si>
  <si>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</si>
  <si>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</si>
  <si>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</si>
  <si>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</si>
  <si>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</si>
  <si>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</si>
  <si>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</si>
  <si>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</si>
  <si>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</si>
  <si>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</si>
  <si>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</si>
  <si>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</si>
  <si>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</si>
  <si>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</si>
  <si>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</si>
  <si>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</si>
  <si>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</si>
  <si>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</si>
  <si>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</si>
  <si>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</si>
  <si>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</si>
  <si>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</si>
  <si>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</si>
  <si>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</si>
  <si>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</si>
  <si>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</si>
  <si>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</si>
  <si>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</si>
  <si>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</si>
  <si>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</si>
  <si>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</si>
  <si>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</si>
  <si>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</si>
  <si>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</si>
  <si>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</si>
  <si>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</si>
  <si>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</si>
  <si>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</si>
  <si>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</si>
  <si>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</si>
  <si>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</si>
  <si>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</si>
  <si>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</si>
  <si>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</si>
  <si>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</si>
  <si>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</si>
  <si>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</si>
  <si>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</si>
  <si>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</si>
  <si>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</si>
  <si>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</si>
  <si>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</si>
  <si>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</si>
  <si>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</si>
  <si>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</si>
  <si>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</si>
  <si>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</si>
  <si>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</si>
  <si>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</si>
  <si>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</si>
  <si>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</si>
  <si>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</si>
  <si>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</si>
  <si>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</si>
  <si>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</si>
  <si>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</si>
  <si>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</si>
  <si>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</si>
  <si>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</si>
  <si>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</si>
  <si>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</si>
  <si>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</si>
  <si>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</si>
  <si>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</si>
  <si>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</si>
  <si>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</si>
  <si>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</si>
  <si>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</si>
  <si>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</si>
  <si>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</si>
  <si>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</si>
  <si>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</si>
  <si>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</si>
  <si>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</si>
  <si>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</si>
  <si>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</si>
  <si>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</si>
  <si>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</si>
  <si>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</si>
  <si>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</si>
  <si>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</si>
  <si>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</si>
  <si>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</si>
  <si>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</si>
  <si>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</si>
  <si>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</si>
  <si>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</si>
  <si>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</si>
  <si>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</si>
  <si>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</si>
  <si>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</si>
  <si>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</si>
  <si>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</si>
  <si>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</si>
  <si>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</si>
  <si>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</si>
  <si>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</si>
  <si>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</si>
  <si>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</si>
  <si>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</si>
  <si>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</si>
  <si>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</si>
  <si>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</si>
  <si>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</si>
  <si>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</si>
  <si>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</si>
  <si>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</si>
  <si>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</si>
  <si>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</si>
  <si>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</si>
  <si>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</si>
  <si>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</si>
  <si>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</si>
  <si>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</si>
  <si>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</si>
  <si>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</si>
  <si>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</si>
  <si>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</si>
  <si>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</si>
  <si>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</si>
  <si>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</si>
  <si>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</si>
  <si>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</si>
  <si>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</si>
  <si>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</si>
  <si>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</si>
  <si>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</si>
  <si>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</si>
  <si>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</si>
  <si>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</si>
  <si>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</si>
  <si>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</si>
  <si>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</si>
  <si>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</si>
  <si>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</si>
  <si>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</si>
  <si>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</si>
  <si>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</si>
  <si>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</si>
  <si>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</si>
  <si>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</si>
  <si>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</si>
  <si>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</si>
  <si>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</si>
  <si>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</si>
  <si>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</si>
  <si>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</si>
  <si>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</si>
  <si>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</si>
  <si>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</si>
  <si>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</si>
  <si>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</si>
  <si>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</si>
  <si>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</si>
  <si>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</si>
  <si>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</si>
  <si>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</si>
  <si>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</si>
  <si>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</si>
  <si>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</si>
  <si>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</si>
  <si>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</si>
  <si>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</si>
  <si>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</si>
  <si>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</si>
  <si>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</si>
  <si>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</si>
  <si>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</si>
  <si>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</si>
  <si>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</si>
  <si>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</si>
  <si>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</si>
  <si>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</si>
  <si>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</si>
  <si>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</si>
  <si>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</si>
  <si>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</si>
  <si>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</si>
  <si>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</si>
  <si>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</si>
  <si>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</si>
  <si>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</si>
  <si>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</si>
  <si>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</si>
  <si>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</si>
  <si>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</si>
  <si>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</si>
  <si>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</si>
  <si>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</si>
  <si>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</si>
  <si>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</si>
  <si>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</si>
  <si>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</si>
  <si>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</si>
  <si>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</si>
  <si>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</si>
  <si>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</si>
  <si>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</si>
  <si>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</si>
  <si>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</si>
  <si>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</si>
  <si>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</si>
  <si>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</si>
  <si>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</si>
  <si>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</si>
  <si>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</si>
  <si>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</si>
  <si>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</si>
  <si>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</si>
  <si>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</si>
  <si>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</si>
  <si>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</si>
  <si>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</si>
  <si>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</si>
  <si>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</si>
  <si>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</si>
  <si>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</si>
  <si>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</si>
  <si>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</si>
  <si>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</si>
  <si>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</si>
  <si>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</si>
  <si>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</si>
  <si>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</si>
  <si>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</si>
  <si>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</si>
  <si>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</si>
  <si>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</si>
  <si>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</si>
  <si>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</si>
  <si>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</si>
  <si>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</si>
  <si>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</si>
  <si>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</si>
  <si>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</si>
  <si>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</si>
  <si>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</si>
  <si>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</si>
  <si>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</si>
  <si>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</si>
  <si>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</si>
  <si>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</si>
  <si>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</si>
  <si>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</si>
  <si>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</si>
  <si>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</si>
  <si>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</si>
  <si>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</si>
  <si>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</si>
  <si>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</si>
  <si>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</si>
  <si>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</si>
  <si>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</si>
  <si>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</si>
  <si>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</si>
  <si>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</si>
  <si>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</si>
  <si>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</si>
  <si>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</si>
  <si>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</si>
  <si>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</si>
  <si>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</si>
  <si>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</si>
  <si>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</si>
  <si>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</si>
  <si>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</si>
  <si>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</si>
  <si>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</si>
  <si>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</si>
  <si>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</si>
  <si>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</si>
  <si>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</si>
  <si>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</si>
  <si>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</si>
  <si>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</si>
  <si>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</si>
  <si>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</si>
  <si>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</si>
  <si>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</si>
  <si>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</si>
  <si>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</si>
  <si>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</si>
  <si>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</si>
  <si>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</si>
  <si>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</si>
  <si>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</si>
  <si>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</si>
  <si>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</si>
  <si>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</si>
  <si>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</si>
  <si>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</si>
  <si>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</si>
  <si>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</si>
  <si>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</si>
  <si>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</si>
  <si>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</si>
  <si>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</si>
  <si>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</si>
  <si>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</si>
  <si>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</si>
  <si>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</si>
  <si>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</si>
  <si>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</si>
  <si>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</si>
  <si>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</si>
  <si>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</si>
  <si>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</si>
  <si>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</si>
  <si>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</si>
  <si>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</si>
  <si>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</si>
  <si>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</si>
  <si>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</si>
  <si>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</si>
  <si>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</si>
  <si>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</si>
  <si>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</si>
  <si>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</si>
  <si>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</si>
  <si>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</si>
  <si>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</si>
  <si>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</si>
  <si>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</si>
  <si>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</si>
  <si>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</si>
  <si>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</si>
  <si>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</si>
  <si>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</si>
  <si>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</si>
  <si>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</si>
  <si>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</si>
  <si>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</si>
  <si>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</si>
  <si>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</si>
  <si>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</si>
  <si>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</si>
  <si>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</si>
  <si>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</si>
  <si>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</si>
  <si>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</si>
  <si>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</si>
  <si>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</si>
  <si>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</si>
  <si>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</si>
  <si>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</si>
  <si>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</si>
  <si>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</si>
  <si>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</si>
  <si>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</si>
  <si>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</si>
  <si>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</si>
  <si>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</si>
  <si>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</si>
  <si>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</si>
  <si>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</si>
  <si>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</si>
  <si>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</si>
  <si>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</si>
  <si>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</si>
  <si>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</si>
  <si>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</si>
  <si>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</si>
  <si>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</si>
  <si>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</si>
  <si>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</si>
  <si>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</si>
  <si>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</si>
  <si>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</si>
  <si>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</si>
  <si>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</si>
  <si>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</si>
  <si>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</si>
  <si>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</si>
  <si>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</si>
  <si>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</si>
  <si>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</si>
  <si>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</si>
  <si>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</si>
  <si>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</si>
  <si>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</si>
  <si>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</si>
  <si>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</si>
  <si>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</si>
  <si>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</si>
  <si>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</si>
  <si>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</si>
  <si>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</si>
  <si>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</si>
  <si>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</si>
  <si>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</si>
  <si>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</si>
  <si>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</si>
  <si>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</si>
  <si>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</si>
  <si>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</si>
  <si>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</si>
  <si>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</si>
  <si>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</si>
  <si>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</si>
  <si>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</si>
  <si>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</si>
  <si>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</si>
  <si>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</si>
  <si>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</si>
  <si>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</si>
  <si>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</si>
  <si>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</si>
  <si>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</si>
  <si>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</si>
  <si>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</si>
  <si>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</si>
  <si>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</si>
  <si>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</si>
  <si>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</si>
  <si>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</si>
  <si>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</si>
  <si>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</si>
  <si>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</si>
  <si>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</si>
  <si>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</si>
  <si>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</si>
  <si>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</si>
  <si>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</si>
  <si>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</si>
  <si>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</si>
  <si>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</si>
  <si>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</si>
  <si>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</si>
  <si>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</si>
  <si>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</si>
  <si>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</si>
  <si>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</si>
  <si>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</si>
  <si>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</si>
  <si>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</si>
  <si>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</si>
  <si>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</si>
  <si>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</si>
  <si>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</si>
  <si>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</si>
  <si>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</si>
  <si>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</si>
  <si>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</si>
  <si>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</si>
  <si>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</si>
  <si>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</si>
  <si>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</si>
  <si>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</si>
  <si>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</si>
  <si>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</si>
  <si>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</si>
  <si>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</si>
  <si>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</si>
  <si>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</si>
  <si>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</si>
  <si>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</si>
  <si>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</si>
  <si>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</si>
  <si>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</si>
  <si>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</si>
  <si>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</si>
  <si>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</si>
  <si>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</si>
  <si>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</si>
  <si>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</si>
  <si>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</si>
  <si>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</si>
  <si>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</si>
  <si>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</si>
  <si>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</si>
  <si>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</si>
  <si>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</si>
  <si>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</si>
  <si>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</si>
  <si>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</si>
  <si>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</si>
  <si>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</si>
  <si>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</si>
  <si>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</si>
  <si>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</si>
  <si>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</si>
  <si>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</si>
  <si>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</si>
  <si>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</si>
  <si>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</si>
  <si>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</si>
  <si>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</si>
  <si>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</si>
  <si>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</si>
  <si>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</si>
  <si>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</si>
  <si>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</si>
  <si>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</si>
  <si>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</si>
  <si>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</si>
  <si>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</si>
  <si>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</si>
  <si>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</si>
  <si>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</si>
  <si>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</si>
  <si>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</si>
  <si>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</si>
  <si>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</si>
  <si>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</si>
  <si>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</si>
  <si>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</si>
  <si>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</si>
  <si>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</si>
  <si>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</si>
  <si>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</si>
  <si>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</si>
  <si>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</si>
  <si>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</si>
  <si>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</si>
  <si>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</si>
  <si>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</si>
  <si>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</si>
  <si>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</si>
  <si>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</si>
  <si>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</si>
  <si>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</si>
  <si>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</si>
  <si>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</si>
  <si>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</si>
  <si>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</si>
  <si>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</si>
  <si>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</si>
  <si>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</si>
  <si>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</si>
  <si>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</si>
  <si>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</si>
  <si>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</si>
  <si>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</si>
  <si>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</si>
  <si>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</si>
  <si>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</si>
  <si>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</si>
  <si>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</si>
  <si>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</si>
  <si>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</si>
  <si>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</si>
  <si>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</si>
  <si>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</si>
  <si>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</si>
  <si>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</si>
  <si>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</si>
  <si>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</si>
  <si>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</si>
  <si>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</si>
  <si>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</si>
  <si>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</si>
  <si>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</si>
  <si>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</si>
  <si>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</si>
  <si>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</si>
  <si>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</si>
  <si>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</si>
  <si>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</si>
  <si>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</si>
  <si>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</si>
  <si>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</si>
  <si>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</si>
  <si>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</si>
  <si>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</si>
  <si>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</si>
  <si>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</si>
  <si>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</si>
  <si>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</si>
  <si>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</si>
  <si>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</si>
  <si>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</si>
  <si>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</si>
  <si>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</si>
  <si>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</si>
  <si>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</si>
  <si>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</si>
  <si>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</si>
  <si>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</si>
  <si>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</si>
  <si>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</si>
  <si>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</si>
  <si>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</si>
  <si>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</si>
  <si>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</si>
  <si>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</si>
  <si>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</si>
  <si>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</si>
  <si>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</si>
  <si>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</si>
  <si>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</si>
  <si>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</si>
  <si>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</si>
  <si>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</si>
  <si>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</si>
  <si>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</si>
  <si>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</si>
  <si>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</si>
  <si>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</si>
  <si>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</si>
  <si>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</si>
  <si>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</si>
  <si>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</si>
  <si>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</si>
  <si>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</si>
  <si>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</si>
  <si>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</si>
  <si>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</si>
  <si>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</si>
  <si>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</si>
  <si>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</si>
  <si>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</si>
  <si>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</si>
  <si>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</si>
  <si>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</si>
  <si>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</si>
  <si>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</si>
  <si>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</si>
  <si>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</si>
  <si>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</si>
  <si>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</si>
  <si>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</si>
  <si>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</si>
  <si>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</si>
  <si>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</si>
  <si>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</si>
  <si>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</si>
  <si>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</si>
  <si>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</si>
  <si>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</si>
  <si>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</si>
  <si>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</si>
  <si>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</si>
  <si>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</si>
  <si>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</si>
  <si>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</si>
  <si>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</si>
  <si>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</si>
  <si>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</si>
  <si>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</si>
  <si>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</si>
  <si>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</si>
  <si>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</si>
  <si>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</si>
  <si>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</si>
  <si>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</si>
  <si>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</si>
  <si>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</si>
  <si>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</si>
  <si>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</si>
  <si>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</si>
  <si>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</si>
  <si>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</si>
  <si>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</si>
  <si>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</si>
  <si>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</si>
  <si>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</si>
  <si>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</si>
  <si>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</si>
  <si>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</si>
  <si>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</si>
  <si>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</si>
  <si>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</si>
  <si>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</si>
  <si>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</si>
  <si>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</si>
  <si>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</si>
  <si>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</si>
  <si>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</si>
  <si>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</si>
  <si>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</si>
  <si>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</si>
  <si>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</si>
  <si>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</si>
  <si>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</si>
  <si>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</si>
  <si>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</si>
  <si>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</si>
  <si>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</si>
  <si>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</si>
  <si>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</si>
  <si>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</si>
  <si>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</si>
  <si>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</si>
  <si>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</si>
  <si>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</si>
  <si>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</si>
  <si>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</si>
  <si>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</si>
  <si>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</si>
  <si>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</si>
  <si>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</si>
  <si>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</si>
  <si>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</si>
  <si>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</si>
  <si>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</si>
  <si>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</si>
  <si>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</si>
  <si>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</si>
  <si>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</si>
  <si>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</si>
  <si>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</si>
  <si>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</si>
  <si>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</si>
  <si>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</si>
  <si>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</si>
  <si>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</si>
  <si>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</si>
  <si>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</si>
  <si>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</si>
  <si>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</si>
  <si>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</si>
  <si>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</si>
  <si>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</si>
  <si>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</si>
  <si>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</si>
  <si>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</si>
  <si>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</si>
  <si>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</si>
  <si>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</si>
  <si>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</si>
  <si>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</si>
  <si>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</si>
  <si>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</si>
  <si>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</si>
  <si>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</si>
  <si>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</si>
  <si>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</si>
  <si>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</si>
  <si>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</si>
  <si>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</si>
  <si>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</si>
  <si>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</si>
  <si>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</si>
  <si>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</si>
  <si>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</si>
  <si>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</si>
  <si>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</si>
  <si>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</si>
  <si>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</si>
  <si>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</si>
  <si>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</si>
  <si>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</si>
  <si>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</si>
  <si>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</si>
  <si>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</si>
  <si>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</si>
  <si>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</si>
  <si>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</si>
  <si>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</si>
  <si>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</si>
  <si>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</si>
  <si>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</si>
  <si>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</si>
  <si>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</si>
  <si>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</si>
  <si>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</si>
  <si>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</si>
  <si>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</si>
  <si>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</si>
  <si>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</si>
  <si>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</si>
  <si>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</si>
  <si>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</si>
  <si>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</si>
  <si>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</si>
  <si>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</si>
  <si>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</si>
  <si>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</si>
  <si>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</si>
  <si>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</si>
  <si>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</si>
  <si>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</si>
  <si>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</si>
  <si>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</si>
  <si>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</si>
  <si>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</si>
  <si>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</si>
  <si>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</si>
  <si>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</si>
  <si>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</si>
  <si>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</si>
  <si>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</si>
  <si>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</si>
  <si>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</si>
  <si>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</si>
  <si>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</si>
  <si>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</si>
  <si>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</si>
  <si>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</si>
  <si>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</si>
  <si>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</si>
  <si>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</si>
  <si>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</si>
  <si>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</si>
  <si>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</si>
  <si>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</si>
  <si>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</si>
  <si>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</si>
  <si>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</si>
  <si>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</si>
  <si>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</si>
  <si>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</si>
  <si>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</si>
  <si>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</si>
  <si>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</si>
  <si>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</si>
  <si>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</si>
  <si>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</si>
  <si>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</si>
  <si>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</si>
  <si>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</si>
  <si>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</si>
  <si>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</si>
  <si>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</si>
  <si>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</si>
  <si>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</si>
  <si>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</si>
  <si>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</si>
  <si>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</si>
  <si>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</si>
  <si>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</si>
  <si>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</si>
  <si>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</si>
  <si>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</si>
  <si>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</si>
  <si>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</si>
  <si>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</si>
  <si>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</si>
  <si>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</si>
  <si>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</si>
  <si>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</si>
  <si>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</si>
  <si>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</si>
  <si>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</si>
  <si>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</si>
  <si>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</si>
  <si>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</si>
  <si>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</si>
  <si>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</si>
  <si>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</si>
  <si>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</si>
  <si>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</si>
  <si>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</si>
  <si>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</si>
  <si>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</si>
  <si>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</si>
  <si>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</si>
  <si>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</si>
  <si>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</si>
  <si>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</si>
  <si>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</si>
  <si>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</si>
  <si>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</si>
  <si>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</si>
  <si>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</si>
  <si>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</si>
  <si>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</si>
  <si>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</si>
  <si>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</si>
  <si>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</si>
  <si>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</si>
  <si>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</si>
  <si>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</si>
  <si>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</si>
  <si>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</si>
  <si>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</si>
  <si>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</si>
  <si>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</si>
  <si>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</si>
  <si>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</si>
  <si>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</si>
  <si>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</si>
  <si>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</si>
  <si>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</si>
  <si>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</si>
  <si>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</si>
  <si>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</si>
  <si>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</si>
  <si>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</si>
  <si>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</si>
  <si>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</si>
  <si>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</si>
  <si>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</si>
  <si>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</si>
  <si>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</si>
  <si>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</si>
  <si>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</si>
  <si>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</si>
  <si>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</si>
  <si>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</si>
  <si>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</si>
  <si>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</si>
  <si>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</si>
  <si>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</si>
  <si>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</si>
  <si>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</si>
  <si>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</si>
  <si>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</si>
  <si>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</si>
  <si>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</si>
  <si>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</si>
  <si>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</si>
  <si>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</si>
  <si>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</si>
  <si>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</si>
  <si>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</si>
  <si>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</si>
  <si>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</si>
  <si>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</si>
  <si>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</si>
  <si>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</si>
  <si>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</si>
  <si>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</si>
  <si>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</si>
  <si>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</si>
  <si>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</si>
  <si>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</si>
  <si>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</si>
  <si>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</si>
  <si>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</si>
  <si>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</si>
  <si>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</si>
  <si>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</si>
  <si>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</si>
  <si>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</si>
  <si>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</si>
  <si>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</si>
  <si>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</si>
  <si>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</si>
  <si>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</si>
  <si>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</si>
  <si>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</si>
  <si>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</si>
  <si>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</si>
  <si>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</si>
  <si>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</si>
  <si>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</si>
  <si>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</si>
  <si>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</si>
  <si>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</si>
  <si>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</si>
  <si>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</si>
  <si>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</si>
  <si>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</si>
  <si>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</si>
  <si>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</si>
  <si>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</si>
  <si>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</si>
  <si>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</si>
  <si>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</si>
  <si>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</si>
  <si>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</si>
  <si>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</si>
  <si>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</si>
  <si>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</si>
  <si>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</si>
  <si>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</si>
  <si>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</si>
  <si>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</si>
  <si>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</si>
  <si>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</si>
  <si>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</si>
  <si>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</si>
  <si>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</si>
  <si>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</si>
  <si>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</si>
  <si>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</si>
  <si>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</si>
  <si>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</si>
  <si>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</si>
  <si>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</si>
  <si>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</si>
  <si>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</si>
  <si>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</si>
  <si>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</si>
  <si>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</si>
  <si>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</si>
  <si>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</si>
  <si>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</si>
  <si>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</si>
  <si>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</si>
  <si>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</si>
  <si>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</si>
  <si>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</si>
  <si>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</si>
  <si>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</si>
  <si>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</si>
  <si>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</si>
  <si>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</si>
  <si>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</si>
  <si>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</si>
  <si>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</si>
  <si>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</si>
  <si>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</si>
  <si>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</si>
  <si>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</si>
  <si>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</si>
  <si>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</si>
  <si>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</si>
  <si>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</si>
  <si>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</si>
  <si>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</si>
  <si>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</si>
  <si>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</si>
  <si>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</si>
  <si>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</si>
  <si>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</si>
  <si>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</si>
  <si>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</si>
  <si>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</si>
  <si>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</si>
  <si>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</si>
  <si>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</si>
  <si>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</si>
  <si>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</si>
  <si>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</si>
  <si>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</si>
  <si>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</si>
  <si>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</si>
  <si>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</si>
  <si>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</si>
  <si>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</si>
  <si>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</si>
  <si>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</si>
  <si>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</si>
  <si>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</si>
  <si>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</si>
  <si>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</si>
  <si>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</si>
  <si>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</si>
  <si>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</si>
  <si>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</si>
  <si>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</si>
  <si>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</si>
  <si>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</si>
  <si>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</si>
  <si>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</si>
  <si>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</si>
  <si>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</si>
  <si>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</si>
  <si>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</si>
  <si>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</si>
  <si>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</si>
  <si>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</si>
  <si>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</si>
  <si>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</si>
  <si>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</si>
  <si>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</si>
  <si>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</si>
  <si>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</si>
  <si>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</si>
  <si>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</si>
  <si>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</si>
  <si>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</si>
  <si>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</si>
  <si>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</si>
  <si>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</si>
  <si>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</si>
  <si>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</si>
  <si>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</si>
  <si>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</si>
  <si>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</si>
  <si>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</si>
  <si>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</si>
  <si>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</si>
  <si>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</si>
  <si>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</si>
  <si>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</si>
  <si>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</si>
  <si>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</si>
  <si>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</si>
  <si>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</si>
  <si>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</si>
  <si>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</si>
  <si>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</si>
  <si>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</si>
  <si>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</si>
  <si>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</si>
  <si>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</si>
  <si>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</si>
  <si>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</si>
  <si>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</si>
  <si>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</si>
  <si>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</si>
  <si>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</si>
  <si>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</si>
  <si>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</si>
  <si>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</si>
  <si>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</si>
  <si>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</si>
  <si>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</si>
  <si>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</si>
  <si>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</si>
  <si>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</si>
  <si>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</si>
  <si>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</si>
  <si>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</si>
  <si>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</si>
  <si>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</si>
  <si>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</si>
  <si>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</si>
  <si>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</si>
  <si>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</si>
  <si>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</si>
  <si>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</si>
  <si>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</si>
  <si>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</si>
  <si>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</si>
  <si>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</si>
  <si>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</si>
  <si>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</si>
  <si>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</si>
  <si>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</si>
  <si>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</si>
  <si>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</si>
  <si>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</si>
  <si>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</si>
  <si>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</si>
  <si>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</si>
  <si>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</si>
  <si>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</si>
  <si>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</si>
  <si>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</si>
  <si>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</si>
  <si>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</si>
  <si>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</si>
  <si>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</si>
  <si>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</si>
  <si>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</si>
  <si>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</si>
  <si>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</si>
  <si>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</si>
  <si>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</si>
  <si>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</si>
  <si>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</si>
  <si>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</si>
  <si>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</si>
  <si>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</si>
  <si>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</si>
  <si>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</si>
  <si>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</si>
  <si>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</si>
  <si>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</si>
  <si>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</si>
  <si>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</si>
  <si>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</si>
  <si>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</si>
  <si>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</si>
  <si>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</si>
  <si>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</si>
  <si>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</si>
  <si>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</si>
  <si>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</si>
  <si>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</si>
  <si>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</si>
  <si>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</si>
  <si>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</si>
  <si>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</si>
  <si>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</si>
  <si>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</si>
  <si>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</si>
  <si>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</si>
  <si>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</si>
  <si>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</si>
  <si>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</si>
  <si>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</si>
  <si>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</si>
  <si>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</si>
  <si>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</si>
  <si>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</si>
  <si>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</si>
  <si>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</si>
  <si>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</si>
  <si>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</si>
  <si>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</si>
  <si>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</si>
  <si>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</si>
  <si>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</si>
  <si>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</si>
  <si>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</si>
  <si>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</si>
  <si>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</si>
  <si>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</si>
  <si>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</si>
  <si>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</si>
  <si>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</si>
  <si>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</si>
  <si>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</si>
  <si>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</si>
  <si>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</si>
  <si>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</si>
  <si>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</si>
  <si>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</si>
  <si>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</si>
  <si>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</si>
  <si>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</si>
  <si>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</si>
  <si>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</si>
  <si>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</si>
  <si>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</si>
  <si>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</si>
  <si>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</si>
  <si>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</si>
  <si>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</si>
  <si>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</si>
  <si>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</si>
  <si>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</si>
  <si>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</si>
  <si>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</si>
  <si>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</si>
  <si>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</si>
  <si>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</si>
  <si>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</si>
  <si>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</si>
  <si>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</si>
  <si>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</si>
  <si>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</si>
  <si>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</si>
  <si>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</si>
  <si>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</si>
  <si>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</si>
  <si>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</si>
  <si>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</si>
  <si>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</si>
  <si>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</si>
  <si>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</si>
  <si>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</si>
  <si>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</si>
  <si>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</si>
  <si>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</si>
  <si>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</si>
  <si>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</si>
  <si>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</si>
  <si>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</si>
  <si>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</si>
  <si>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</si>
  <si>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</si>
  <si>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</si>
  <si>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</si>
  <si>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</si>
  <si>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</si>
  <si>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</si>
  <si>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</si>
  <si>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</si>
  <si>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</si>
  <si>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</si>
  <si>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</si>
  <si>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</si>
  <si>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</si>
  <si>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</si>
  <si>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</si>
  <si>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</si>
  <si>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</si>
  <si>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</si>
  <si>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</si>
  <si>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</si>
  <si>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</si>
  <si>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</si>
  <si>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</si>
  <si>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</si>
  <si>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</si>
  <si>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</si>
  <si>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</si>
  <si>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</si>
  <si>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</si>
  <si>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</si>
  <si>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</si>
  <si>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</si>
  <si>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</si>
  <si>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</si>
  <si>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</si>
  <si>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</si>
  <si>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</si>
  <si>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</si>
  <si>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</si>
  <si>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</si>
  <si>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</si>
  <si>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</si>
  <si>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</si>
  <si>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</si>
  <si>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</si>
  <si>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</si>
  <si>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</si>
  <si>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</si>
  <si>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</si>
  <si>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</si>
  <si>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</si>
  <si>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</si>
  <si>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</si>
  <si>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</si>
  <si>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</si>
  <si>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</si>
  <si>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</si>
  <si>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</si>
  <si>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</si>
  <si>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</si>
  <si>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</si>
  <si>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</si>
  <si>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</si>
  <si>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</si>
  <si>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</si>
  <si>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</si>
  <si>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</si>
  <si>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</si>
  <si>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</si>
  <si>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</si>
  <si>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</si>
  <si>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</si>
  <si>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</si>
  <si>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</si>
  <si>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</si>
  <si>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</si>
  <si>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</si>
  <si>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</si>
  <si>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</si>
  <si>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</si>
  <si>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</si>
  <si>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</si>
  <si>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</si>
  <si>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</si>
  <si>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</si>
  <si>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</si>
  <si>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</si>
  <si>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</si>
  <si>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</si>
  <si>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</si>
  <si>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</si>
  <si>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</si>
  <si>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</si>
  <si>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</si>
  <si>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</si>
  <si>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</si>
  <si>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</si>
  <si>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</si>
  <si>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</si>
  <si>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</si>
  <si>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</si>
  <si>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</si>
  <si>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</si>
  <si>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</si>
  <si>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</si>
  <si>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</si>
  <si>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</si>
  <si>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</si>
  <si>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</si>
  <si>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</si>
  <si>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</si>
  <si>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</si>
  <si>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</si>
  <si>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</si>
  <si>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</si>
  <si>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</si>
  <si>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</si>
  <si>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</si>
  <si>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</si>
  <si>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</si>
  <si>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</si>
  <si>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</si>
  <si>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</si>
  <si>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</si>
  <si>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</si>
  <si>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</si>
  <si>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</si>
  <si>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</si>
  <si>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</si>
  <si>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</si>
  <si>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</si>
  <si>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</si>
  <si>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</si>
  <si>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</si>
  <si>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</si>
  <si>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</si>
  <si>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</si>
  <si>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</si>
  <si>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</si>
  <si>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</si>
  <si>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</si>
  <si>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</si>
  <si>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</si>
  <si>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</si>
  <si>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</si>
  <si>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</si>
  <si>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</si>
  <si>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</si>
  <si>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</si>
  <si>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</si>
  <si>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</si>
  <si>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</si>
  <si>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</si>
  <si>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</si>
  <si>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</si>
  <si>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</si>
  <si>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</si>
  <si>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</si>
  <si>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</si>
  <si>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</si>
  <si>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</si>
  <si>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</si>
  <si>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</si>
  <si>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</si>
  <si>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</si>
  <si>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</si>
  <si>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</si>
  <si>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</si>
  <si>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</si>
  <si>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</si>
  <si>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</si>
  <si>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</si>
  <si>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</si>
  <si>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</si>
  <si>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</si>
  <si>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</si>
  <si>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</si>
  <si>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</si>
  <si>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</si>
  <si>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</si>
  <si>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</si>
  <si>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</si>
  <si>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</si>
  <si>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</si>
  <si>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</si>
  <si>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</si>
  <si>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</si>
  <si>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</si>
  <si>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</si>
  <si>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</si>
  <si>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</si>
  <si>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</si>
  <si>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</si>
  <si>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</si>
  <si>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</si>
  <si>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</si>
  <si>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</si>
  <si>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</si>
  <si>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</si>
  <si>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</si>
  <si>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</si>
  <si>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</si>
  <si>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</si>
  <si>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</si>
  <si>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</si>
  <si>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</si>
  <si>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</si>
  <si>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</si>
  <si>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</si>
  <si>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</si>
  <si>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</si>
  <si>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</si>
  <si>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</si>
  <si>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</si>
  <si>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</si>
  <si>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</si>
  <si>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</si>
  <si>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</si>
  <si>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</si>
  <si>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</si>
  <si>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</si>
  <si>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</si>
  <si>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</si>
  <si>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</si>
  <si>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</si>
  <si>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</si>
  <si>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</si>
  <si>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</si>
  <si>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</si>
  <si>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</si>
  <si>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</si>
  <si>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</si>
  <si>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</si>
  <si>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</si>
  <si>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</si>
  <si>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</si>
  <si>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</si>
  <si>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</si>
  <si>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</si>
  <si>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</si>
  <si>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</si>
  <si>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</si>
  <si>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</si>
  <si>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</si>
  <si>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</si>
  <si>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</si>
  <si>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</si>
  <si>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</si>
  <si>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</si>
  <si>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</si>
  <si>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</si>
  <si>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</si>
  <si>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</si>
  <si>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</si>
  <si>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</si>
  <si>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</si>
  <si>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</si>
  <si>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</si>
  <si>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</si>
  <si>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</si>
  <si>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</si>
  <si>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</si>
  <si>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</si>
  <si>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</si>
  <si>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</si>
  <si>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</si>
  <si>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</si>
  <si>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</si>
  <si>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</si>
  <si>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</si>
  <si>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</si>
  <si>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</si>
  <si>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</si>
  <si>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</si>
  <si>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</si>
  <si>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</si>
  <si>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</si>
  <si>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</si>
  <si>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</si>
  <si>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</si>
  <si>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</si>
  <si>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</si>
  <si>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</si>
  <si>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</si>
  <si>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</si>
  <si>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</si>
  <si>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</si>
  <si>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</si>
  <si>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</si>
  <si>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</si>
  <si>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</si>
  <si>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</si>
  <si>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</si>
  <si>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</si>
  <si>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</si>
  <si>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</si>
  <si>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</si>
  <si>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</si>
  <si>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</si>
  <si>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</si>
  <si>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</si>
  <si>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</si>
  <si>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</si>
  <si>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</si>
  <si>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</si>
  <si>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</si>
  <si>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</si>
  <si>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</si>
  <si>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</si>
  <si>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</si>
  <si>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</si>
  <si>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</si>
  <si>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</si>
  <si>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</si>
  <si>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</si>
  <si>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</si>
  <si>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</si>
  <si>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</si>
  <si>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</si>
  <si>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</si>
  <si>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</si>
  <si>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</si>
  <si>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</si>
  <si>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</si>
  <si>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</si>
  <si>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</si>
  <si>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</si>
  <si>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</si>
  <si>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</si>
  <si>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</si>
  <si>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</si>
  <si>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</si>
  <si>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</si>
  <si>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</si>
  <si>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</si>
  <si>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</si>
  <si>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</si>
  <si>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</si>
  <si>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</si>
  <si>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</si>
  <si>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</si>
  <si>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</si>
  <si>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</si>
  <si>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</si>
  <si>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</si>
  <si>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</si>
  <si>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</si>
  <si>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</si>
  <si>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</si>
  <si>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</si>
  <si>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</si>
  <si>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</si>
  <si>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</si>
  <si>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</si>
  <si>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</si>
  <si>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</si>
  <si>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</si>
  <si>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</si>
  <si>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</si>
  <si>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</si>
  <si>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</si>
  <si>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</si>
  <si>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</si>
  <si>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</si>
  <si>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</si>
  <si>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</si>
  <si>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</si>
  <si>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</si>
  <si>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</si>
  <si>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</si>
  <si>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</si>
  <si>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</si>
  <si>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</si>
  <si>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</si>
  <si>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</si>
  <si>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</si>
  <si>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</si>
  <si>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</si>
  <si>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</si>
  <si>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</si>
  <si>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</si>
  <si>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</si>
  <si>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</si>
  <si>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</si>
  <si>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</si>
  <si>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</si>
  <si>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</si>
  <si>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</si>
  <si>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</si>
  <si>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</si>
  <si>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</si>
  <si>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</si>
  <si>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</si>
  <si>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</si>
  <si>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</si>
  <si>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</si>
  <si>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</si>
  <si>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</si>
  <si>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</si>
  <si>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</si>
  <si>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</si>
  <si>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</si>
  <si>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</si>
  <si>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</si>
  <si>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</si>
  <si>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</si>
  <si>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</si>
  <si>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</si>
  <si>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</si>
  <si>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</si>
  <si>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</si>
  <si>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</si>
  <si>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</si>
  <si>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</si>
  <si>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</si>
  <si>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</si>
  <si>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</si>
  <si>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</si>
  <si>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</si>
  <si>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</si>
  <si>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</si>
  <si>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</si>
  <si>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</si>
  <si>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</si>
  <si>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</si>
  <si>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</si>
  <si>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</si>
  <si>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</si>
  <si>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</si>
  <si>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</si>
  <si>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</si>
  <si>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</si>
  <si>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</si>
  <si>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</si>
  <si>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</si>
  <si>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</si>
  <si>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</si>
  <si>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</si>
  <si>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</si>
  <si>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</si>
  <si>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</si>
  <si>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</si>
  <si>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</si>
  <si>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</si>
  <si>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</si>
  <si>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</si>
  <si>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</si>
  <si>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</si>
  <si>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</si>
  <si>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</si>
  <si>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</si>
  <si>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</si>
  <si>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</si>
  <si>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</si>
  <si>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</si>
  <si>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</si>
  <si>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</si>
  <si>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</si>
  <si>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</si>
  <si>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</si>
  <si>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</si>
  <si>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</si>
  <si>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</si>
  <si>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</si>
  <si>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</si>
  <si>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</si>
  <si>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</si>
  <si>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</si>
  <si>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</si>
  <si>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</si>
  <si>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</si>
  <si>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</si>
  <si>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</si>
  <si>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</si>
  <si>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</si>
  <si>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</si>
  <si>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</si>
  <si>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</si>
  <si>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</si>
  <si>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</si>
  <si>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</si>
  <si>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</si>
  <si>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</si>
  <si>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</si>
  <si>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</si>
  <si>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</si>
  <si>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</si>
  <si>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</si>
  <si>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</si>
  <si>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</si>
  <si>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</si>
  <si>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</si>
  <si>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</si>
  <si>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</si>
  <si>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</si>
  <si>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</si>
  <si>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</si>
  <si>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</si>
  <si>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</si>
  <si>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</si>
  <si>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</si>
  <si>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</si>
  <si>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</si>
  <si>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</si>
  <si>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</si>
  <si>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</si>
  <si>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</si>
  <si>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</si>
  <si>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</si>
  <si>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</si>
  <si>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</si>
  <si>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</si>
  <si>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</si>
  <si>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</si>
  <si>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</si>
  <si>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</si>
  <si>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</si>
  <si>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</si>
  <si>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</si>
  <si>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</si>
  <si>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</si>
  <si>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</si>
  <si>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</si>
  <si>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</si>
  <si>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</si>
  <si>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</si>
  <si>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</si>
  <si>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</si>
  <si>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</si>
  <si>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</si>
  <si>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</si>
  <si>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</si>
  <si>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</si>
  <si>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</si>
  <si>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</si>
  <si>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</si>
  <si>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</si>
  <si>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</si>
  <si>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</si>
  <si>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</si>
  <si>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</si>
  <si>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</si>
  <si>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</si>
  <si>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</si>
  <si>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</si>
  <si>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</si>
  <si>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</si>
  <si>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</si>
  <si>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</si>
  <si>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</si>
  <si>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</si>
  <si>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</si>
  <si>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</si>
  <si>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</si>
  <si>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</si>
  <si>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</si>
  <si>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</si>
  <si>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</si>
  <si>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</si>
  <si>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</si>
  <si>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</si>
  <si>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</si>
  <si>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</si>
  <si>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</si>
  <si>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</si>
  <si>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</si>
  <si>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</si>
  <si>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</si>
  <si>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</si>
  <si>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</si>
  <si>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</si>
  <si>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</si>
  <si>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</si>
  <si>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</si>
  <si>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</si>
  <si>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</si>
  <si>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</si>
  <si>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</si>
  <si>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</si>
  <si>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</si>
  <si>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</si>
  <si>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</si>
  <si>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</si>
  <si>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</si>
  <si>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</si>
  <si>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</si>
  <si>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</si>
  <si>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</si>
  <si>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</si>
  <si>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</si>
  <si>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</si>
  <si>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</si>
  <si>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</si>
  <si>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</si>
  <si>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</si>
  <si>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</si>
  <si>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</si>
  <si>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</si>
  <si>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</si>
  <si>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</si>
  <si>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</si>
  <si>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</si>
  <si>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</si>
  <si>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</si>
  <si>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</si>
  <si>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</si>
  <si>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</si>
  <si>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</si>
  <si>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</si>
  <si>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</si>
  <si>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</si>
  <si>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</si>
  <si>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</si>
  <si>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</si>
  <si>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</si>
  <si>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</si>
  <si>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</si>
  <si>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</si>
  <si>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</si>
  <si>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</si>
  <si>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</si>
  <si>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</si>
  <si>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</si>
  <si>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</si>
  <si>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</si>
  <si>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</si>
  <si>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</si>
  <si>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</si>
  <si>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</si>
  <si>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</si>
  <si>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</si>
  <si>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</si>
  <si>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</si>
  <si>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</si>
  <si>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</si>
  <si>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</si>
  <si>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</si>
  <si>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</si>
  <si>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</si>
  <si>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</si>
  <si>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</si>
  <si>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</si>
  <si>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</si>
  <si>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</si>
  <si>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</si>
  <si>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</si>
  <si>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</si>
  <si>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</si>
  <si>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</si>
  <si>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</si>
  <si>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</si>
  <si>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</si>
  <si>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</si>
  <si>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</si>
  <si>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</si>
  <si>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</si>
  <si>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</si>
  <si>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</si>
  <si>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</si>
  <si>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</si>
  <si>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</si>
  <si>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</si>
  <si>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</si>
  <si>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</si>
  <si>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</si>
  <si>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</si>
  <si>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</si>
  <si>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</si>
  <si>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</si>
  <si>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</si>
  <si>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</si>
  <si>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</si>
  <si>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</si>
  <si>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</si>
  <si>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</si>
  <si>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</si>
  <si>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</si>
  <si>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</si>
  <si>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</si>
  <si>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</si>
  <si>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</si>
  <si>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</si>
  <si>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</si>
  <si>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</si>
  <si>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</si>
  <si>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</si>
  <si>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</si>
  <si>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</si>
  <si>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</si>
  <si>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</si>
  <si>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</si>
  <si>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</si>
  <si>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</si>
  <si>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</si>
  <si>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</si>
  <si>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</si>
  <si>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</si>
  <si>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</si>
  <si>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</si>
  <si>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</si>
  <si>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</si>
  <si>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</si>
  <si>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</si>
  <si>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</si>
  <si>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</si>
  <si>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</si>
  <si>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</si>
  <si>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</si>
  <si>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</si>
  <si>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</si>
  <si>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</si>
  <si>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</si>
  <si>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</si>
  <si>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</si>
  <si>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</si>
  <si>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</si>
  <si>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</si>
  <si>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</si>
  <si>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</si>
  <si>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</si>
  <si>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</si>
  <si>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</si>
  <si>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</si>
  <si>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</si>
  <si>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</si>
  <si>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</si>
  <si>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</si>
  <si>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</si>
  <si>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</si>
  <si>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</si>
  <si>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</si>
  <si>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</si>
  <si>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</si>
  <si>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</si>
  <si>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</si>
  <si>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</si>
  <si>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</si>
  <si>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</si>
  <si>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</si>
  <si>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</si>
  <si>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</si>
  <si>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</si>
  <si>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</si>
  <si>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</si>
  <si>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</si>
  <si>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</si>
  <si>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</si>
  <si>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</si>
  <si>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</si>
  <si>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</si>
  <si>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</si>
  <si>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</si>
  <si>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</si>
  <si>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</si>
  <si>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</si>
  <si>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</si>
  <si>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</si>
  <si>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</si>
  <si>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</si>
  <si>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</si>
  <si>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</si>
  <si>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</si>
  <si>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</si>
  <si>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</si>
  <si>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</si>
  <si>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</si>
  <si>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</si>
  <si>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</si>
  <si>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</si>
  <si>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</si>
  <si>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</si>
  <si>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</si>
  <si>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</si>
  <si>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</si>
  <si>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</si>
  <si>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</si>
  <si>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</si>
  <si>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</si>
  <si>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</si>
  <si>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</si>
  <si>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</si>
  <si>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</si>
  <si>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</si>
  <si>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</si>
  <si>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</si>
  <si>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</si>
  <si>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</si>
  <si>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</si>
  <si>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</si>
  <si>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</si>
  <si>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</si>
  <si>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</si>
  <si>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</si>
  <si>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</si>
  <si>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</si>
  <si>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</si>
  <si>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</si>
  <si>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</si>
  <si>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</si>
  <si>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</si>
  <si>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</si>
  <si>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</si>
  <si>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</si>
  <si>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</si>
  <si>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</si>
  <si>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</si>
  <si>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</si>
  <si>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</si>
  <si>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</si>
  <si>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</si>
  <si>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</si>
  <si>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</si>
  <si>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</si>
  <si>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</si>
  <si>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</si>
  <si>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</si>
  <si>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</si>
  <si>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</si>
  <si>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</si>
  <si>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</si>
  <si>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</si>
  <si>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</si>
  <si>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</si>
  <si>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</si>
  <si>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</si>
  <si>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</si>
  <si>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</si>
  <si>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</si>
  <si>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</si>
  <si>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</si>
  <si>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</si>
  <si>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</si>
  <si>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</si>
  <si>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</si>
  <si>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</si>
  <si>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</si>
  <si>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</si>
  <si>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</si>
  <si>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</si>
  <si>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</si>
  <si>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</si>
  <si>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</si>
  <si>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</si>
  <si>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</si>
  <si>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</si>
  <si>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</si>
  <si>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</si>
  <si>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</si>
  <si>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</si>
  <si>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</si>
  <si>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</si>
  <si>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</si>
  <si>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</si>
  <si>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</si>
  <si>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</si>
  <si>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</si>
  <si>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</si>
  <si>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</si>
  <si>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</si>
  <si>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</si>
  <si>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</si>
  <si>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</si>
  <si>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</si>
  <si>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</si>
  <si>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</si>
  <si>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</si>
  <si>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</si>
  <si>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</si>
  <si>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</si>
  <si>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</si>
  <si>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</si>
  <si>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</si>
  <si>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</si>
  <si>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</si>
  <si>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</si>
  <si>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</si>
  <si>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</si>
  <si>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</si>
  <si>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</si>
  <si>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</si>
  <si>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</si>
  <si>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</si>
  <si>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</si>
  <si>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</si>
  <si>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</si>
  <si>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</si>
  <si>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</si>
  <si>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</si>
  <si>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</si>
  <si>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</si>
  <si>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</si>
  <si>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</si>
  <si>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</si>
  <si>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</si>
  <si>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</si>
  <si>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</si>
  <si>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</si>
  <si>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</si>
  <si>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</si>
  <si>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</si>
  <si>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</si>
  <si>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</si>
  <si>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</si>
  <si>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</si>
  <si>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</si>
  <si>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</si>
  <si>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</si>
  <si>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</si>
  <si>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</si>
  <si>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</si>
  <si>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</si>
  <si>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</si>
  <si>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</si>
  <si>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</si>
  <si>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</si>
  <si>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</si>
  <si>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</si>
  <si>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</si>
  <si>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</si>
  <si>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</si>
  <si>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</si>
  <si>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</si>
  <si>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</si>
  <si>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</si>
  <si>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</si>
  <si>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</si>
  <si>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</si>
  <si>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</si>
  <si>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</si>
  <si>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</si>
  <si>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</si>
  <si>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</si>
  <si>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</si>
  <si>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</si>
  <si>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</si>
  <si>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</si>
  <si>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</si>
  <si>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</si>
  <si>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</si>
  <si>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</si>
  <si>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</si>
  <si>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</si>
  <si>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</si>
  <si>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</si>
  <si>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</si>
  <si>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</si>
  <si>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</si>
  <si>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</si>
  <si>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</si>
  <si>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</si>
  <si>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</si>
  <si>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</si>
  <si>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</si>
  <si>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</si>
  <si>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</si>
  <si>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</si>
  <si>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</si>
  <si>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</si>
  <si>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</si>
  <si>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</si>
  <si>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</si>
  <si>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</si>
  <si>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</si>
  <si>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</si>
  <si>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</si>
  <si>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</si>
  <si>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</si>
  <si>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</si>
  <si>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</si>
  <si>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</si>
  <si>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</si>
  <si>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</si>
  <si>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</si>
  <si>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</si>
  <si>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</si>
  <si>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</si>
  <si>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</si>
  <si>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</si>
  <si>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</si>
  <si>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</si>
  <si>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</si>
  <si>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</si>
  <si>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</si>
  <si>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</si>
  <si>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</si>
  <si>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</si>
  <si>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</si>
  <si>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</si>
  <si>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</si>
  <si>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</si>
  <si>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</si>
  <si>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</si>
  <si>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</si>
  <si>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</si>
  <si>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</si>
  <si>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</si>
  <si>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</si>
  <si>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</si>
  <si>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</si>
  <si>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</si>
  <si>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</si>
  <si>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</si>
  <si>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</si>
  <si>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</si>
  <si>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</si>
  <si>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</si>
  <si>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</si>
  <si>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</si>
  <si>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</si>
  <si>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</si>
  <si>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</si>
  <si>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</si>
  <si>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</si>
  <si>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</si>
  <si>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</si>
  <si>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</si>
  <si>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</si>
  <si>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</si>
  <si>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</si>
  <si>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</si>
  <si>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</si>
  <si>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</si>
  <si>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</si>
  <si>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</si>
  <si>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</si>
  <si>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</si>
  <si>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</si>
  <si>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</si>
  <si>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</si>
  <si>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</si>
  <si>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</si>
  <si>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</si>
  <si>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</si>
  <si>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</si>
  <si>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</si>
  <si>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</si>
  <si>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</si>
  <si>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</si>
  <si>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</si>
  <si>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</si>
  <si>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</si>
  <si>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</si>
  <si>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</si>
  <si>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</si>
  <si>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</si>
  <si>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</si>
  <si>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</si>
  <si>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</si>
  <si>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</si>
  <si>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</si>
  <si>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</si>
  <si>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</si>
  <si>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</si>
  <si>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</si>
  <si>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</si>
  <si>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</si>
  <si>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</si>
  <si>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</si>
  <si>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</si>
  <si>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</si>
  <si>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</si>
  <si>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</si>
  <si>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</si>
  <si>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</si>
  <si>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</si>
  <si>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</si>
  <si>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</si>
  <si>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</si>
  <si>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</si>
  <si>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</si>
  <si>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</si>
  <si>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</si>
  <si>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</si>
  <si>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</si>
  <si>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</si>
  <si>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</si>
  <si>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</si>
  <si>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</si>
  <si>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</si>
  <si>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</si>
  <si>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</si>
  <si>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</si>
  <si>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</si>
  <si>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</si>
  <si>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</si>
  <si>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</si>
  <si>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</si>
  <si>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</si>
  <si>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</si>
  <si>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</si>
  <si>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</si>
  <si>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</si>
  <si>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</si>
  <si>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</si>
  <si>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</si>
  <si>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</si>
  <si>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</si>
  <si>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</si>
  <si>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</si>
  <si>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</si>
  <si>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</si>
  <si>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</si>
  <si>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</si>
  <si>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</si>
  <si>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</si>
  <si>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</si>
  <si>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</si>
  <si>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</si>
  <si>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</si>
  <si>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</si>
  <si>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</si>
  <si>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</si>
  <si>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</si>
  <si>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</si>
  <si>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</si>
  <si>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</si>
  <si>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</si>
  <si>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</si>
  <si>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</si>
  <si>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</si>
  <si>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</si>
  <si>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</si>
  <si>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</si>
  <si>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</si>
  <si>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</si>
  <si>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</si>
  <si>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</si>
  <si>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</si>
  <si>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</si>
  <si>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</si>
  <si>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</si>
  <si>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</si>
  <si>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</si>
  <si>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</si>
  <si>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</si>
  <si>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</si>
  <si>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</si>
  <si>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</si>
  <si>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</si>
  <si>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</si>
  <si>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</si>
  <si>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</si>
  <si>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</si>
  <si>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</si>
  <si>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</si>
  <si>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</si>
  <si>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</si>
  <si>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</si>
  <si>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</si>
  <si>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</si>
  <si>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</si>
  <si>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</si>
  <si>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</si>
  <si>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</si>
  <si>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</si>
  <si>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</si>
  <si>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</si>
  <si>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</si>
  <si>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</si>
  <si>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</si>
  <si>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</si>
  <si>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</si>
  <si>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</si>
  <si>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</si>
  <si>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</si>
  <si>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</si>
  <si>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</si>
  <si>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</si>
  <si>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</si>
  <si>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</si>
  <si>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</si>
  <si>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</si>
  <si>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</si>
  <si>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</si>
  <si>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</si>
  <si>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</si>
  <si>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</si>
  <si>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</si>
  <si>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</si>
  <si>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</si>
  <si>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</si>
  <si>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</si>
  <si>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</si>
  <si>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</si>
  <si>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</si>
  <si>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</si>
  <si>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</si>
  <si>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</si>
  <si>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</si>
  <si>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</si>
  <si>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</si>
  <si>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</si>
  <si>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</si>
  <si>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</si>
  <si>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</si>
  <si>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</si>
  <si>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</si>
  <si>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</si>
  <si>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</si>
  <si>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</si>
  <si>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</si>
  <si>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</si>
  <si>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</si>
  <si>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</si>
  <si>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</si>
  <si>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</si>
  <si>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</si>
  <si>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</si>
  <si>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</si>
  <si>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</si>
  <si>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</si>
  <si>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</si>
  <si>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</si>
  <si>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</si>
  <si>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</si>
  <si>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</si>
  <si>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</si>
  <si>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</si>
  <si>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</si>
  <si>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</si>
  <si>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</si>
  <si>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</si>
  <si>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</si>
  <si>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</si>
  <si>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</si>
  <si>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</si>
  <si>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</si>
  <si>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</si>
  <si>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</si>
  <si>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</si>
  <si>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</si>
  <si>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</si>
  <si>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</si>
  <si>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</si>
  <si>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</si>
  <si>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</si>
  <si>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</si>
  <si>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</si>
  <si>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</si>
  <si>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</si>
  <si>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</si>
  <si>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</si>
  <si>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</si>
  <si>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</si>
  <si>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</si>
  <si>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</si>
  <si>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</si>
  <si>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</si>
  <si>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</si>
  <si>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</si>
  <si>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</si>
  <si>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</si>
  <si>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</si>
  <si>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</si>
  <si>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</si>
  <si>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</si>
  <si>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</si>
  <si>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</si>
  <si>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</si>
  <si>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</si>
  <si>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</si>
  <si>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</si>
  <si>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</si>
  <si>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</si>
  <si>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</si>
  <si>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</si>
  <si>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</si>
  <si>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</si>
  <si>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</si>
  <si>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</si>
  <si>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</si>
  <si>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</si>
  <si>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</si>
  <si>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</si>
  <si>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</si>
  <si>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</si>
  <si>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</si>
  <si>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</si>
  <si>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</si>
  <si>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</si>
  <si>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</si>
  <si>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</si>
  <si>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</si>
  <si>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</si>
  <si>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</si>
  <si>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</si>
  <si>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</si>
  <si>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</si>
  <si>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</si>
  <si>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</si>
  <si>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</si>
  <si>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</si>
  <si>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</si>
  <si>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</si>
  <si>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</si>
  <si>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</si>
  <si>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</si>
  <si>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</si>
  <si>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</si>
  <si>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</si>
  <si>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</si>
  <si>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</si>
  <si>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</si>
  <si>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</si>
  <si>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</si>
  <si>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</si>
  <si>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</si>
  <si>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</si>
  <si>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</si>
  <si>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</si>
  <si>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</si>
  <si>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</si>
  <si>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</si>
  <si>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</si>
  <si>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</si>
  <si>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</si>
  <si>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</si>
  <si>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</si>
  <si>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</si>
  <si>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</si>
  <si>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</si>
  <si>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</si>
  <si>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</si>
  <si>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</si>
  <si>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</si>
  <si>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</si>
  <si>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</si>
  <si>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</si>
  <si>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</si>
  <si>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</si>
  <si>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</si>
  <si>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</si>
  <si>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</si>
  <si>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</si>
  <si>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</si>
  <si>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</si>
  <si>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</si>
  <si>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</si>
  <si>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</si>
  <si>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</si>
  <si>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</si>
  <si>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</si>
  <si>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</si>
  <si>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</si>
  <si>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</si>
  <si>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</si>
  <si>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</si>
  <si>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</si>
  <si>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</si>
  <si>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</si>
  <si>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</si>
  <si>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</si>
  <si>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</si>
  <si>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</si>
  <si>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</si>
  <si>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</si>
  <si>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</si>
  <si>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</si>
  <si>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</si>
  <si>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</si>
  <si>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</si>
  <si>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</si>
  <si>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</si>
  <si>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</si>
  <si>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</si>
  <si>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</si>
  <si>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</si>
  <si>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</si>
  <si>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</si>
  <si>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</si>
  <si>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</si>
  <si>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</si>
  <si>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</si>
  <si>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</si>
  <si>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</si>
  <si>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</si>
  <si>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</si>
  <si>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</si>
  <si>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</si>
  <si>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</si>
  <si>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</si>
  <si>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</si>
  <si>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</si>
  <si>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</si>
  <si>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</si>
  <si>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</si>
  <si>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</si>
  <si>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</si>
  <si>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</si>
  <si>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</si>
  <si>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</si>
  <si>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</si>
  <si>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</si>
  <si>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</si>
  <si>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</si>
  <si>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</si>
  <si>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</si>
  <si>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</si>
  <si>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</si>
  <si>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</si>
  <si>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</si>
  <si>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</si>
  <si>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</si>
  <si>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</si>
  <si>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</si>
  <si>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</si>
  <si>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</si>
  <si>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</si>
  <si>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</si>
  <si>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</si>
  <si>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</si>
  <si>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</si>
  <si>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</si>
  <si>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</si>
  <si>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</si>
  <si>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</si>
  <si>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</si>
  <si>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</si>
  <si>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</si>
  <si>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</si>
  <si>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</si>
  <si>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</si>
  <si>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</si>
  <si>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</si>
  <si>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</si>
  <si>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</si>
  <si>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</si>
  <si>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</si>
  <si>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</si>
  <si>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</si>
  <si>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</si>
  <si>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</si>
  <si>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</si>
  <si>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</si>
  <si>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</si>
  <si>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</si>
  <si>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</si>
  <si>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</si>
  <si>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</si>
  <si>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</si>
  <si>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</si>
  <si>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</si>
  <si>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</si>
  <si>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</si>
  <si>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</si>
  <si>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</si>
  <si>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</si>
  <si>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</si>
  <si>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</si>
  <si>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</si>
  <si>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</si>
  <si>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</si>
  <si>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</si>
  <si>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</si>
  <si>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</si>
  <si>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</si>
  <si>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</si>
  <si>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</si>
  <si>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</si>
  <si>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</si>
  <si>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</si>
  <si>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</si>
  <si>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</si>
  <si>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</si>
  <si>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</si>
  <si>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</si>
  <si>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</si>
  <si>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</si>
  <si>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</si>
  <si>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</si>
  <si>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</si>
  <si>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</si>
  <si>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</si>
  <si>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</si>
  <si>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</si>
  <si>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</si>
  <si>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</si>
  <si>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</si>
  <si>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</si>
  <si>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</si>
  <si>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</si>
  <si>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</si>
  <si>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</si>
  <si>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</si>
  <si>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</si>
  <si>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</si>
  <si>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</si>
  <si>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</si>
  <si>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</si>
  <si>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</si>
  <si>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</si>
  <si>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</si>
  <si>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</si>
  <si>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</si>
  <si>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</si>
  <si>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</si>
  <si>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</si>
  <si>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</si>
  <si>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</si>
  <si>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</si>
  <si>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</si>
  <si>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</si>
  <si>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</si>
  <si>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</si>
  <si>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</si>
  <si>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</si>
  <si>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</si>
  <si>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</si>
  <si>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</si>
  <si>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</si>
  <si>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</si>
  <si>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</si>
  <si>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</si>
  <si>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</si>
  <si>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</si>
  <si>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</si>
  <si>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</si>
  <si>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</si>
  <si>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</si>
  <si>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</si>
  <si>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</si>
  <si>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</si>
  <si>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</si>
  <si>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</si>
  <si>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</si>
  <si>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</si>
  <si>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</si>
  <si>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</si>
  <si>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</si>
  <si>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</si>
  <si>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</si>
  <si>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</si>
  <si>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</si>
  <si>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</si>
  <si>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</si>
  <si>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</si>
  <si>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</si>
  <si>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</si>
  <si>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</si>
  <si>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</si>
  <si>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</si>
  <si>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</si>
  <si>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</si>
  <si>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</si>
  <si>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</si>
  <si>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</si>
  <si>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</si>
  <si>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</si>
  <si>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</si>
  <si>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</si>
  <si>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</si>
  <si>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</si>
  <si>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</si>
  <si>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</si>
  <si>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</si>
  <si>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</si>
  <si>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</si>
  <si>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</si>
  <si>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</si>
  <si>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</si>
  <si>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</si>
  <si>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</si>
  <si>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</si>
  <si>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</si>
  <si>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</si>
  <si>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</si>
  <si>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</si>
  <si>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</si>
  <si>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</si>
  <si>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</si>
  <si>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</si>
  <si>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</si>
  <si>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</si>
  <si>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</si>
  <si>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</si>
  <si>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</si>
  <si>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</si>
  <si>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</si>
  <si>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</si>
  <si>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</si>
  <si>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</si>
  <si>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</si>
  <si>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</si>
  <si>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</si>
  <si>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</si>
  <si>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</si>
  <si>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</si>
  <si>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</si>
  <si>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</si>
  <si>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</si>
  <si>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</si>
  <si>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</si>
  <si>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</si>
  <si>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</si>
  <si>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</si>
  <si>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</si>
  <si>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</si>
  <si>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</si>
  <si>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</si>
  <si>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</si>
  <si>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</si>
  <si>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</si>
  <si>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</si>
  <si>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</si>
  <si>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</si>
  <si>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</si>
  <si>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</si>
  <si>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</si>
  <si>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</si>
  <si>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</si>
  <si>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</si>
  <si>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</si>
  <si>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</si>
  <si>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</si>
  <si>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</si>
  <si>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</si>
  <si>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</si>
  <si>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</si>
  <si>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</si>
  <si>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</si>
  <si>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</si>
  <si>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</si>
  <si>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</si>
  <si>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</si>
  <si>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</si>
  <si>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</si>
  <si>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</si>
  <si>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</si>
  <si>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</si>
  <si>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</si>
  <si>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</si>
  <si>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</si>
  <si>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</si>
  <si>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</si>
  <si>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</si>
  <si>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</si>
  <si>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</si>
  <si>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</si>
  <si>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</si>
  <si>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</si>
  <si>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</si>
  <si>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</si>
  <si>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</si>
  <si>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</si>
  <si>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</si>
  <si>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</si>
  <si>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</si>
  <si>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</si>
  <si>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</si>
  <si>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</si>
  <si>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</si>
  <si>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</si>
  <si>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</si>
  <si>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</si>
  <si>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</si>
  <si>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</si>
  <si>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</si>
  <si>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</si>
  <si>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</si>
  <si>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</si>
  <si>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</si>
  <si>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</si>
  <si>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</si>
  <si>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</si>
  <si>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</si>
  <si>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</si>
  <si>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</si>
  <si>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</si>
  <si>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</si>
  <si>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</si>
  <si>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</si>
  <si>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</si>
  <si>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</si>
  <si>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</si>
  <si>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</si>
  <si>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</si>
  <si>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</si>
  <si>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</si>
  <si>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</si>
  <si>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</si>
  <si>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</si>
  <si>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</si>
  <si>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</si>
  <si>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</si>
  <si>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</si>
  <si>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</si>
  <si>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</si>
  <si>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</si>
  <si>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</si>
  <si>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</si>
  <si>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</si>
  <si>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</si>
  <si>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</si>
  <si>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</si>
  <si>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</si>
  <si>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</si>
  <si>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</si>
  <si>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</si>
  <si>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</si>
  <si>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</si>
  <si>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</si>
  <si>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</si>
  <si>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</si>
  <si>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</si>
  <si>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</si>
  <si>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</si>
  <si>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</si>
  <si>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</si>
  <si>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</si>
  <si>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</si>
  <si>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</si>
  <si>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</si>
  <si>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</si>
  <si>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</si>
  <si>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</si>
  <si>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</si>
  <si>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</si>
  <si>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</si>
  <si>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</si>
  <si>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</si>
  <si>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</si>
  <si>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</si>
  <si>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</si>
  <si>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</si>
  <si>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</si>
  <si>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</si>
  <si>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</si>
  <si>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</si>
  <si>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</si>
  <si>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</si>
  <si>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</si>
  <si>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</si>
  <si>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</si>
  <si>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</si>
  <si>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</si>
  <si>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</si>
  <si>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</si>
  <si>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</si>
  <si>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</si>
  <si>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</si>
  <si>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</si>
  <si>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</si>
  <si>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</si>
  <si>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</si>
  <si>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</si>
  <si>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</si>
  <si>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</si>
  <si>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</si>
  <si>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</si>
  <si>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</si>
  <si>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</si>
  <si>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</si>
  <si>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</si>
  <si>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</si>
  <si>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</si>
  <si>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</si>
  <si>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</si>
  <si>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</si>
  <si>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</si>
  <si>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</si>
  <si>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</si>
  <si>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</si>
  <si>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</si>
  <si>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</si>
  <si>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</si>
  <si>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</si>
  <si>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</si>
  <si>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</si>
  <si>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</si>
  <si>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</si>
  <si>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</si>
  <si>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</si>
  <si>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</si>
  <si>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</si>
  <si>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</si>
  <si>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</si>
  <si>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</si>
  <si>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</si>
  <si>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</si>
  <si>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</si>
  <si>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</si>
  <si>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</si>
  <si>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</si>
  <si>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</si>
  <si>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</si>
  <si>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</si>
  <si>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</si>
  <si>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</si>
  <si>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</si>
  <si>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</si>
  <si>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</si>
  <si>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</si>
  <si>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</si>
  <si>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</si>
  <si>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</si>
  <si>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</si>
  <si>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</si>
  <si>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</si>
  <si>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</si>
  <si>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</si>
  <si>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</si>
  <si>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</si>
  <si>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</si>
  <si>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</si>
  <si>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</si>
  <si>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</si>
  <si>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</si>
  <si>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</si>
  <si>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</si>
  <si>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</si>
  <si>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</si>
  <si>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</si>
  <si>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</si>
  <si>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</si>
  <si>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</si>
  <si>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</si>
  <si>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</si>
  <si>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</si>
  <si>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</si>
  <si>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</si>
  <si>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</si>
  <si>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</si>
  <si>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</si>
  <si>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</si>
  <si>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</si>
  <si>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</si>
  <si>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</si>
  <si>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</si>
  <si>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</si>
  <si>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</si>
  <si>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</si>
  <si>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</si>
  <si>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</si>
  <si>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</si>
  <si>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</si>
  <si>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</si>
  <si>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</si>
  <si>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</si>
  <si>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</si>
  <si>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</si>
  <si>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</si>
  <si>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</si>
  <si>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</si>
  <si>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</si>
  <si>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</si>
  <si>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</si>
  <si>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</si>
  <si>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</si>
  <si>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</si>
  <si>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</si>
  <si>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</si>
  <si>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</si>
  <si>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</si>
  <si>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</si>
  <si>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</si>
  <si>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</si>
  <si>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</si>
  <si>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</si>
  <si>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</si>
  <si>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</si>
  <si>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</si>
  <si>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</si>
  <si>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</si>
  <si>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</si>
  <si>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</si>
  <si>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</si>
  <si>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</si>
  <si>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</si>
  <si>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</si>
  <si>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</si>
  <si>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</si>
  <si>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</si>
  <si>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</si>
  <si>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</si>
  <si>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</si>
  <si>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</si>
  <si>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</si>
  <si>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</si>
  <si>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</si>
  <si>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</si>
  <si>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</si>
  <si>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</si>
  <si>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</si>
  <si>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</si>
  <si>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</si>
  <si>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</si>
  <si>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</si>
  <si>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</si>
  <si>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</si>
  <si>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</si>
  <si>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</si>
  <si>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</si>
  <si>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</si>
  <si>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</si>
  <si>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</si>
  <si>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</si>
  <si>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</si>
  <si>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</si>
  <si>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</si>
  <si>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</si>
  <si>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</si>
  <si>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</si>
  <si>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</si>
  <si>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</si>
  <si>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</si>
  <si>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</si>
  <si>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</si>
  <si>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</si>
  <si>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</si>
  <si>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</si>
  <si>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</si>
  <si>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</si>
  <si>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</si>
  <si>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</si>
  <si>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</si>
  <si>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</si>
  <si>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</si>
  <si>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</si>
  <si>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</si>
  <si>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</si>
  <si>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</si>
  <si>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</si>
  <si>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</si>
  <si>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</si>
  <si>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</si>
  <si>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</si>
  <si>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</si>
  <si>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</si>
  <si>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</si>
  <si>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</si>
  <si>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</si>
  <si>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</si>
  <si>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</si>
  <si>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</si>
  <si>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</si>
  <si>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</si>
  <si>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</si>
  <si>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</si>
  <si>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</si>
  <si>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</si>
  <si>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</si>
  <si>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</si>
  <si>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</si>
  <si>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</si>
  <si>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</si>
  <si>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</si>
  <si>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</si>
  <si>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</si>
  <si>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</si>
  <si>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</si>
  <si>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</si>
  <si>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</si>
  <si>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</si>
  <si>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</si>
  <si>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</si>
  <si>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</si>
  <si>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</si>
  <si>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</si>
  <si>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</si>
  <si>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</si>
  <si>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</si>
  <si>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</si>
  <si>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</si>
  <si>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</si>
  <si>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</si>
  <si>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</si>
  <si>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</si>
  <si>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</si>
  <si>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</si>
  <si>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</si>
  <si>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</si>
  <si>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</si>
  <si>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</si>
  <si>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</si>
  <si>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</si>
  <si>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</si>
  <si>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</si>
  <si>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</si>
  <si>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</si>
  <si>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</si>
  <si>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</si>
  <si>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</si>
  <si>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</si>
  <si>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</si>
  <si>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</si>
  <si>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</si>
  <si>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</si>
  <si>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</si>
  <si>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</si>
  <si>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</si>
  <si>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</si>
  <si>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</si>
  <si>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</si>
  <si>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</si>
  <si>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</si>
  <si>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</si>
  <si>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</si>
  <si>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</si>
  <si>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</si>
  <si>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</si>
  <si>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</si>
  <si>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</si>
  <si>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</si>
  <si>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</si>
  <si>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</si>
  <si>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</si>
  <si>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</si>
  <si>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</si>
  <si>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</si>
  <si>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</si>
  <si>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</si>
  <si>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</si>
  <si>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</si>
  <si>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</si>
  <si>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</si>
  <si>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</si>
  <si>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</si>
  <si>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</si>
  <si>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</si>
  <si>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</si>
  <si>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</si>
  <si>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</si>
  <si>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</si>
  <si>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</si>
  <si>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</si>
  <si>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</si>
  <si>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</si>
  <si>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</si>
  <si>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</si>
  <si>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</si>
  <si>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</si>
  <si>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</si>
  <si>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</si>
  <si>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</si>
  <si>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</si>
  <si>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</si>
  <si>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</si>
  <si>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</si>
  <si>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</si>
  <si>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</si>
  <si>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</si>
  <si>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</si>
  <si>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</si>
  <si>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</si>
  <si>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</si>
  <si>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</si>
  <si>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</si>
  <si>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</si>
  <si>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</si>
  <si>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</si>
  <si>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</si>
  <si>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</si>
  <si>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</si>
  <si>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</si>
  <si>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</si>
  <si>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</si>
  <si>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</si>
  <si>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</si>
  <si>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</si>
  <si>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</si>
  <si>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</si>
  <si>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</si>
  <si>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</si>
  <si>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</si>
  <si>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</si>
  <si>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</si>
  <si>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</si>
  <si>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</si>
  <si>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</si>
  <si>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</si>
  <si>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</si>
  <si>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</si>
  <si>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</si>
  <si>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</si>
  <si>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</si>
  <si>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</si>
  <si>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</si>
  <si>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</si>
  <si>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</si>
  <si>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</si>
  <si>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</si>
  <si>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</si>
  <si>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</si>
  <si>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</si>
  <si>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</si>
  <si>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</si>
  <si>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</si>
  <si>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</si>
  <si>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</si>
  <si>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</si>
  <si>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</si>
  <si>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</si>
  <si>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</si>
  <si>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</si>
  <si>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</si>
  <si>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</si>
  <si>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</si>
  <si>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</si>
  <si>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</si>
  <si>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</si>
  <si>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</si>
  <si>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</si>
  <si>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</si>
  <si>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</si>
  <si>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</si>
  <si>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</si>
  <si>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</si>
  <si>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</si>
  <si>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</si>
  <si>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</si>
  <si>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</si>
  <si>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</si>
  <si>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</si>
  <si>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</si>
  <si>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</si>
  <si>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</si>
  <si>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</si>
  <si>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</si>
  <si>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</si>
  <si>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</si>
  <si>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</si>
  <si>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</si>
  <si>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</si>
  <si>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</si>
  <si>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</si>
  <si>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</si>
  <si>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</si>
  <si>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</si>
  <si>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</si>
  <si>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</si>
  <si>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</si>
  <si>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</si>
  <si>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</si>
  <si>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</si>
  <si>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</si>
  <si>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</si>
  <si>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</si>
  <si>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</si>
  <si>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</si>
  <si>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</si>
  <si>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</si>
  <si>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</si>
  <si>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</si>
  <si>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</si>
  <si>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</si>
  <si>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</si>
  <si>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</si>
  <si>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</si>
  <si>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</si>
  <si>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</si>
  <si>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</si>
  <si>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</si>
  <si>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</si>
  <si>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</si>
  <si>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</si>
  <si>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</si>
  <si>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</si>
  <si>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</si>
  <si>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</si>
  <si>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</si>
  <si>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</si>
  <si>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</si>
  <si>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</si>
  <si>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</si>
  <si>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</si>
  <si>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</si>
  <si>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</si>
  <si>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</si>
  <si>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</si>
  <si>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</si>
  <si>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</si>
  <si>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</si>
  <si>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</si>
  <si>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</si>
  <si>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</si>
  <si>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</si>
  <si>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</si>
  <si>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</si>
  <si>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</si>
  <si>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</si>
  <si>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</si>
  <si>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</si>
  <si>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</si>
  <si>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</si>
  <si>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</si>
  <si>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</si>
  <si>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</si>
  <si>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</si>
  <si>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</si>
  <si>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</si>
  <si>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</si>
  <si>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</si>
  <si>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</si>
  <si>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</si>
  <si>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</si>
  <si>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</si>
  <si>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</si>
  <si>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</si>
  <si>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</si>
  <si>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</si>
  <si>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</si>
  <si>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</si>
  <si>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</si>
  <si>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</si>
  <si>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</si>
  <si>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</si>
  <si>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</si>
  <si>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</si>
  <si>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</si>
  <si>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</si>
  <si>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</si>
  <si>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</si>
  <si>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</si>
  <si>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</si>
  <si>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</si>
  <si>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</si>
  <si>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</si>
  <si>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</si>
  <si>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</si>
  <si>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</si>
  <si>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</si>
  <si>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</si>
  <si>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</si>
  <si>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</si>
  <si>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</si>
  <si>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</si>
  <si>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</si>
  <si>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</si>
  <si>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</si>
  <si>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</si>
  <si>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</si>
  <si>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</si>
  <si>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</si>
  <si>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</si>
  <si>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</si>
  <si>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</si>
  <si>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</si>
  <si>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</si>
  <si>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</si>
  <si>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</si>
  <si>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</si>
  <si>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</si>
  <si>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</si>
  <si>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</si>
  <si>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</si>
  <si>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</si>
  <si>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</si>
  <si>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</si>
  <si>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</si>
  <si>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</si>
  <si>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</si>
  <si>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</si>
  <si>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</si>
  <si>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</si>
  <si>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</si>
  <si>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</si>
  <si>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</si>
  <si>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</si>
  <si>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</si>
  <si>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</si>
  <si>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</si>
  <si>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</si>
  <si>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</si>
  <si>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</si>
  <si>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</si>
  <si>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</si>
  <si>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</si>
  <si>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</si>
  <si>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</si>
  <si>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</si>
  <si>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</si>
  <si>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</si>
  <si>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</si>
  <si>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</si>
  <si>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</si>
  <si>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</si>
  <si>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</si>
  <si>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</si>
  <si>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</si>
  <si>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</si>
  <si>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</si>
  <si>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</si>
  <si>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</si>
  <si>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</si>
  <si>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</si>
  <si>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</si>
  <si>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</si>
  <si>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</si>
  <si>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</si>
  <si>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</si>
  <si>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</si>
  <si>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</si>
  <si>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</si>
  <si>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</si>
  <si>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</si>
  <si>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</si>
  <si>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</si>
  <si>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</si>
  <si>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</si>
  <si>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</si>
  <si>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</si>
  <si>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</si>
  <si>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</si>
  <si>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</si>
  <si>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</si>
  <si>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</si>
  <si>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</si>
  <si>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</si>
  <si>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</si>
  <si>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</si>
  <si>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</si>
  <si>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</si>
  <si>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</si>
  <si>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</si>
  <si>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</si>
  <si>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</si>
  <si>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</si>
  <si>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</si>
  <si>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</si>
  <si>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</si>
  <si>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</si>
  <si>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</si>
  <si>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</si>
  <si>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</si>
  <si>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</si>
  <si>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</si>
  <si>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</si>
  <si>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</si>
  <si>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</si>
  <si>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</si>
  <si>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</si>
  <si>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</si>
  <si>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</si>
  <si>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</si>
  <si>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</si>
  <si>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</si>
  <si>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</si>
  <si>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</si>
  <si>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</si>
  <si>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</si>
  <si>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</si>
  <si>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</si>
  <si>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</si>
  <si>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</si>
  <si>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</si>
  <si>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</si>
  <si>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</si>
  <si>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</si>
  <si>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</si>
  <si>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</si>
  <si>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</si>
  <si>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</si>
  <si>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</si>
  <si>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</si>
  <si>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</si>
  <si>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</si>
  <si>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</si>
  <si>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</si>
  <si>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</si>
  <si>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</si>
  <si>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</si>
  <si>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</si>
  <si>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</si>
  <si>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</si>
  <si>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</si>
  <si>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</si>
  <si>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</si>
  <si>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</si>
  <si>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</si>
  <si>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</si>
  <si>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</si>
  <si>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</si>
  <si>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</si>
  <si>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</si>
  <si>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</si>
  <si>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</si>
  <si>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</si>
  <si>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</si>
  <si>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</si>
  <si>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</si>
  <si>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</si>
  <si>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</si>
  <si>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</si>
  <si>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</si>
  <si>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</si>
  <si>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</si>
  <si>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</si>
  <si>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</si>
  <si>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</si>
  <si>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</si>
  <si>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</si>
  <si>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</si>
  <si>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</si>
  <si>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</si>
  <si>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</si>
  <si>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</si>
  <si>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</si>
  <si>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</si>
  <si>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</si>
  <si>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</si>
  <si>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</si>
  <si>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</si>
  <si>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</si>
  <si>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</si>
  <si>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</si>
  <si>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</si>
  <si>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</si>
  <si>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</si>
  <si>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</si>
  <si>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</si>
  <si>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</si>
  <si>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</si>
  <si>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</si>
  <si>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</si>
  <si>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</si>
  <si>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</si>
  <si>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</si>
  <si>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</si>
  <si>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</si>
  <si>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</si>
  <si>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</si>
  <si>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</si>
  <si>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</si>
  <si>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</si>
  <si>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</si>
  <si>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</si>
  <si>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</si>
  <si>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</si>
  <si>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</si>
  <si>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</si>
  <si>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</si>
  <si>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</si>
  <si>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</si>
  <si>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</si>
  <si>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</si>
  <si>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</si>
  <si>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</si>
  <si>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</si>
  <si>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</si>
  <si>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</si>
  <si>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</si>
  <si>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</si>
  <si>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</si>
  <si>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</si>
  <si>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</si>
  <si>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</si>
  <si>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</si>
  <si>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</si>
  <si>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</si>
  <si>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</si>
  <si>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</si>
  <si>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</si>
  <si>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</si>
  <si>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</si>
  <si>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</si>
  <si>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</si>
  <si>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</si>
  <si>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</si>
  <si>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</si>
  <si>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</si>
  <si>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</si>
  <si>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</si>
  <si>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</si>
  <si>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</si>
  <si>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</si>
  <si>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</si>
  <si>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</si>
  <si>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</si>
  <si>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</si>
  <si>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</si>
  <si>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</si>
  <si>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</si>
  <si>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</si>
  <si>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</si>
  <si>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</si>
  <si>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</si>
  <si>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</si>
  <si>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</si>
  <si>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</si>
  <si>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</si>
  <si>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</si>
  <si>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</si>
  <si>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</si>
  <si>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</si>
  <si>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</si>
  <si>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</si>
  <si>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</si>
  <si>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</si>
  <si>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</si>
  <si>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</si>
  <si>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</si>
  <si>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</si>
  <si>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</si>
  <si>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</si>
  <si>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</si>
  <si>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</si>
  <si>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</si>
  <si>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</si>
  <si>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</si>
  <si>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</si>
  <si>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</si>
  <si>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</si>
  <si>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</si>
  <si>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</si>
  <si>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</si>
  <si>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</si>
  <si>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</si>
  <si>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</si>
  <si>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</si>
  <si>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</si>
  <si>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</si>
  <si>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</si>
  <si>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</si>
  <si>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</si>
  <si>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</si>
  <si>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</si>
  <si>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</si>
  <si>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</si>
  <si>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</si>
  <si>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</si>
  <si>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</si>
  <si>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</si>
  <si>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</si>
  <si>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</si>
  <si>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</si>
  <si>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</si>
  <si>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</si>
  <si>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</si>
  <si>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</si>
  <si>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</si>
  <si>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</si>
  <si>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</si>
  <si>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</si>
  <si>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</si>
  <si>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</si>
  <si>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</si>
  <si>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</si>
  <si>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</si>
  <si>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</si>
  <si>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</si>
  <si>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</si>
  <si>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</si>
  <si>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</si>
  <si>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</si>
  <si>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</si>
  <si>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</si>
  <si>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</si>
  <si>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</si>
  <si>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</si>
  <si>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</si>
  <si>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</si>
  <si>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</si>
  <si>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</si>
  <si>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</si>
  <si>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</si>
  <si>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</si>
  <si>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</si>
  <si>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</si>
  <si>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</si>
  <si>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</si>
  <si>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</si>
  <si>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</si>
  <si>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</si>
  <si>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</si>
  <si>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</si>
  <si>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</si>
  <si>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</si>
  <si>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</si>
  <si>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</si>
  <si>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</si>
  <si>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</si>
  <si>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</si>
  <si>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</si>
  <si>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</si>
  <si>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</si>
  <si>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</si>
  <si>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</si>
  <si>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</si>
  <si>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</si>
  <si>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</si>
  <si>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</si>
  <si>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</si>
  <si>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</si>
  <si>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</si>
  <si>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</si>
  <si>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</si>
  <si>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</si>
  <si>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</si>
  <si>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</si>
  <si>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</si>
  <si>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</si>
  <si>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</si>
  <si>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</si>
  <si>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</si>
  <si>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</si>
  <si>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</si>
  <si>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</si>
  <si>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</si>
  <si>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</si>
  <si>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</si>
  <si>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</si>
  <si>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</si>
  <si>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</si>
  <si>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</si>
  <si>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</si>
  <si>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</si>
  <si>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</si>
  <si>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</si>
  <si>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</si>
  <si>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</si>
  <si>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</si>
  <si>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</si>
  <si>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</si>
  <si>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</si>
  <si>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</si>
  <si>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</si>
  <si>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</si>
  <si>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</si>
  <si>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</si>
  <si>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</si>
  <si>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</si>
  <si>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</si>
  <si>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</si>
  <si>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</si>
  <si>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</si>
  <si>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</si>
  <si>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</si>
  <si>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</si>
  <si>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</si>
  <si>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</si>
  <si>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</si>
  <si>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</si>
  <si>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</si>
  <si>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</si>
  <si>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</si>
  <si>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</si>
  <si>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</si>
  <si>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</si>
  <si>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</si>
  <si>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</si>
  <si>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</si>
  <si>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</si>
  <si>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</si>
  <si>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</si>
  <si>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</si>
  <si>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</si>
  <si>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</si>
  <si>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</si>
  <si>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</si>
  <si>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</si>
  <si>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</si>
  <si>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</si>
  <si>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</si>
  <si>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</si>
  <si>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</si>
  <si>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</si>
  <si>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</si>
  <si>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</si>
  <si>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</si>
  <si>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</si>
  <si>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</si>
  <si>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</si>
  <si>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</si>
  <si>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</si>
  <si>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</si>
  <si>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</si>
  <si>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</si>
  <si>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</si>
  <si>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</si>
  <si>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</si>
  <si>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</si>
  <si>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</si>
  <si>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</si>
  <si>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</si>
  <si>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</si>
  <si>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</si>
  <si>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</si>
  <si>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</si>
  <si>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</si>
  <si>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</si>
  <si>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</si>
  <si>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</si>
  <si>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</si>
  <si>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</si>
  <si>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</si>
  <si>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</si>
  <si>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</si>
  <si>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</si>
  <si>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</si>
  <si>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</si>
  <si>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</si>
  <si>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</si>
  <si>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</si>
  <si>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</si>
  <si>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</si>
  <si>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</si>
  <si>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</si>
  <si>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</si>
  <si>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</si>
  <si>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</si>
  <si>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</si>
  <si>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</si>
  <si>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</si>
  <si>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</si>
  <si>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</si>
  <si>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</si>
  <si>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</si>
  <si>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</si>
  <si>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</si>
  <si>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</si>
  <si>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</si>
  <si>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</si>
  <si>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</si>
  <si>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</si>
  <si>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</si>
  <si>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</si>
  <si>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</si>
  <si>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</si>
  <si>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</si>
  <si>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</si>
  <si>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</si>
  <si>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</si>
  <si>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</si>
  <si>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</si>
  <si>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</si>
  <si>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</si>
  <si>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</si>
  <si>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</si>
  <si>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</si>
  <si>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</si>
  <si>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</si>
  <si>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</si>
  <si>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</si>
  <si>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</si>
  <si>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</si>
  <si>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</si>
  <si>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</si>
  <si>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</si>
  <si>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</si>
  <si>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</si>
  <si>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</si>
  <si>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</si>
  <si>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</si>
  <si>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</si>
  <si>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</si>
  <si>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</si>
  <si>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</si>
  <si>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</si>
  <si>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</si>
  <si>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</si>
  <si>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</si>
  <si>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</si>
  <si>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</si>
  <si>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</si>
  <si>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</si>
  <si>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</si>
  <si>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</si>
  <si>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</si>
  <si>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</si>
  <si>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</si>
  <si>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</si>
  <si>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</si>
  <si>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</si>
  <si>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</si>
  <si>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</si>
  <si>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</si>
  <si>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</si>
  <si>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</si>
  <si>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</si>
  <si>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</si>
  <si>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</si>
  <si>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</si>
  <si>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</si>
  <si>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</si>
  <si>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</si>
  <si>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</si>
  <si>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</si>
  <si>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</si>
  <si>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</si>
  <si>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</si>
  <si>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</si>
  <si>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</si>
  <si>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</si>
  <si>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</si>
  <si>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</si>
  <si>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</si>
  <si>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</si>
  <si>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</si>
  <si>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</si>
  <si>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</si>
  <si>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</si>
  <si>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</si>
  <si>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</si>
  <si>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</si>
  <si>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</si>
  <si>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</si>
  <si>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</si>
  <si>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</si>
  <si>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</si>
  <si>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</si>
  <si>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</si>
  <si>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</si>
  <si>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</si>
  <si>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</si>
  <si>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</si>
  <si>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</si>
  <si>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</si>
  <si>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</si>
  <si>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</si>
  <si>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</si>
  <si>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</si>
  <si>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</si>
  <si>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</si>
  <si>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</si>
  <si>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</si>
  <si>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</si>
  <si>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</si>
  <si>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</si>
  <si>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</si>
  <si>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</si>
  <si>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</si>
  <si>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</si>
  <si>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</si>
  <si>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</si>
  <si>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</si>
  <si>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</si>
  <si>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</si>
  <si>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</si>
  <si>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</si>
  <si>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</si>
  <si>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</si>
  <si>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</si>
  <si>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</si>
  <si>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</si>
  <si>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</si>
  <si>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</si>
  <si>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</si>
  <si>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</si>
  <si>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</si>
  <si>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</si>
  <si>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</si>
  <si>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</si>
  <si>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</si>
  <si>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</si>
  <si>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</si>
  <si>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</si>
  <si>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</si>
  <si>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</si>
  <si>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</si>
  <si>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</si>
  <si>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</si>
  <si>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</si>
  <si>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</si>
  <si>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</si>
  <si>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</si>
  <si>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</si>
  <si>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</si>
  <si>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</si>
  <si>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</si>
  <si>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</si>
  <si>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</si>
  <si>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</si>
  <si>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</si>
  <si>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</si>
  <si>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</si>
  <si>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</si>
  <si>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</si>
  <si>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</si>
  <si>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</si>
  <si>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</si>
  <si>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</si>
  <si>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</si>
  <si>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</si>
  <si>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</si>
  <si>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</si>
  <si>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</si>
  <si>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</si>
  <si>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</si>
  <si>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</si>
  <si>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</si>
  <si>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</si>
  <si>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</si>
  <si>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</si>
  <si>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</si>
  <si>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</si>
  <si>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</si>
  <si>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</si>
  <si>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</si>
  <si>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</si>
  <si>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</si>
  <si>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</si>
  <si>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</si>
  <si>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</si>
  <si>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</si>
  <si>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</si>
  <si>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</si>
  <si>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</si>
  <si>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</si>
  <si>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</si>
  <si>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</si>
  <si>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</si>
  <si>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</si>
  <si>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</si>
  <si>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</si>
  <si>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</si>
  <si>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</si>
  <si>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</si>
  <si>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</si>
  <si>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</si>
  <si>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</si>
  <si>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</si>
  <si>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</si>
  <si>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</si>
  <si>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</si>
  <si>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</si>
  <si>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</si>
  <si>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</si>
  <si>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</si>
  <si>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</si>
  <si>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</si>
  <si>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</si>
  <si>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</si>
  <si>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</si>
  <si>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</si>
  <si>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</si>
  <si>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</si>
  <si>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</si>
  <si>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</si>
  <si>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</si>
  <si>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</si>
  <si>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</si>
  <si>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</si>
  <si>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</si>
  <si>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</si>
  <si>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</si>
  <si>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</si>
  <si>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</si>
  <si>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</si>
  <si>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</si>
  <si>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</si>
  <si>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</si>
  <si>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</si>
  <si>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</si>
  <si>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</si>
  <si>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</si>
  <si>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</si>
  <si>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</si>
  <si>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</si>
  <si>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</si>
  <si>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</si>
  <si>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</si>
  <si>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</si>
  <si>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</si>
  <si>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</si>
  <si>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</si>
  <si>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</si>
  <si>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</si>
  <si>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</si>
  <si>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</si>
  <si>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</si>
  <si>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</si>
  <si>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</si>
  <si>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</si>
  <si>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</si>
  <si>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</si>
  <si>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</si>
  <si>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</si>
  <si>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</si>
  <si>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</si>
  <si>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</si>
  <si>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</si>
  <si>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</si>
  <si>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</si>
  <si>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</si>
  <si>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</si>
  <si>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</si>
  <si>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</si>
  <si>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</si>
  <si>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</si>
  <si>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</si>
  <si>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</si>
  <si>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</si>
  <si>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</si>
  <si>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</si>
  <si>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</si>
  <si>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</si>
  <si>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</si>
  <si>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</si>
  <si>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</si>
  <si>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</si>
  <si>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</si>
  <si>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</si>
  <si>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</si>
  <si>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</si>
  <si>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</si>
  <si>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</si>
  <si>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</si>
  <si>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</si>
  <si>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</si>
  <si>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</si>
  <si>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</si>
  <si>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</si>
  <si>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</si>
  <si>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</si>
  <si>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</si>
  <si>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</si>
  <si>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</si>
  <si>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</si>
  <si>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</si>
  <si>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</si>
  <si>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</si>
  <si>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</si>
  <si>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</si>
  <si>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</si>
  <si>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</si>
  <si>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</si>
  <si>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</si>
  <si>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</si>
  <si>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</si>
  <si>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</si>
  <si>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</si>
  <si>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</si>
  <si>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</si>
  <si>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</si>
  <si>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</si>
  <si>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</si>
  <si>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</si>
  <si>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</si>
  <si>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</si>
  <si>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</si>
  <si>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</si>
  <si>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</si>
  <si>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</si>
  <si>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</si>
  <si>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</si>
  <si>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</si>
  <si>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</si>
  <si>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</si>
  <si>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</si>
  <si>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</si>
  <si>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</si>
  <si>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</si>
  <si>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</si>
  <si>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</si>
  <si>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</si>
  <si>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</si>
  <si>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</si>
  <si>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</si>
  <si>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</si>
  <si>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</si>
  <si>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</si>
  <si>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</si>
  <si>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</si>
  <si>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</si>
  <si>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</si>
  <si>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</si>
  <si>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</si>
  <si>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</si>
  <si>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</si>
  <si>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</si>
  <si>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</si>
  <si>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</si>
  <si>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</si>
  <si>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</si>
  <si>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</si>
  <si>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</si>
  <si>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</si>
  <si>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</si>
  <si>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</si>
  <si>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</si>
  <si>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</si>
  <si>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</si>
  <si>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</si>
  <si>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</si>
  <si>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</si>
  <si>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</si>
  <si>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</si>
  <si>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</si>
  <si>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</si>
  <si>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</si>
  <si>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</si>
  <si>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</si>
  <si>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</si>
  <si>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</si>
  <si>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</si>
  <si>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</si>
  <si>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</si>
  <si>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</si>
  <si>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</si>
  <si>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</si>
  <si>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</si>
  <si>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</si>
  <si>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</si>
  <si>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</si>
  <si>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</si>
  <si>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</si>
  <si>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</si>
  <si>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</si>
  <si>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</si>
  <si>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</si>
  <si>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</si>
  <si>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</si>
  <si>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</si>
  <si>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</si>
  <si>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</si>
  <si>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</si>
  <si>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</si>
  <si>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</si>
  <si>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</si>
  <si>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</si>
  <si>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</si>
  <si>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</si>
  <si>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</si>
  <si>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</si>
  <si>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</si>
  <si>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</si>
  <si>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</si>
  <si>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</si>
  <si>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</si>
  <si>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</si>
  <si>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</si>
  <si>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</si>
  <si>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</si>
  <si>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</si>
  <si>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</si>
  <si>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</si>
  <si>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</si>
  <si>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</si>
  <si>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</si>
  <si>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</si>
  <si>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</si>
  <si>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</si>
  <si>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</si>
  <si>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</si>
  <si>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</si>
  <si>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</si>
  <si>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</si>
  <si>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</si>
  <si>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</si>
  <si>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</si>
  <si>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</si>
  <si>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</si>
  <si>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</si>
  <si>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</si>
  <si>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</si>
  <si>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</si>
  <si>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</si>
  <si>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</si>
  <si>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</si>
  <si>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</si>
  <si>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</si>
  <si>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</si>
  <si>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</si>
  <si>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</si>
  <si>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</si>
  <si>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</si>
  <si>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</si>
  <si>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</si>
  <si>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</si>
  <si>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</si>
  <si>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</si>
  <si>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</si>
  <si>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</si>
  <si>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</si>
  <si>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</si>
  <si>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</si>
  <si>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</si>
  <si>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</si>
  <si>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</si>
  <si>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</si>
  <si>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</si>
  <si>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</si>
  <si>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</si>
  <si>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</si>
  <si>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</si>
  <si>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</si>
  <si>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</si>
  <si>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</si>
  <si>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</si>
  <si>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</si>
  <si>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</si>
  <si>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</si>
  <si>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</si>
  <si>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</si>
  <si>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</si>
  <si>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</si>
  <si>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</si>
  <si>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</si>
  <si>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</si>
  <si>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</si>
  <si>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</si>
  <si>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</si>
  <si>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</si>
  <si>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</si>
  <si>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</si>
  <si>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</si>
  <si>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</si>
  <si>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</si>
  <si>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</si>
  <si>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</si>
  <si>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</si>
  <si>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</si>
  <si>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</si>
  <si>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</si>
  <si>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</si>
  <si>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</si>
  <si>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</si>
  <si>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</si>
  <si>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</si>
  <si>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</si>
  <si>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</si>
  <si>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</si>
  <si>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</si>
  <si>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</si>
  <si>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</si>
  <si>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</si>
  <si>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</si>
  <si>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</si>
  <si>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</si>
  <si>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</si>
  <si>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</si>
  <si>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</si>
  <si>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</si>
  <si>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</si>
  <si>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</si>
  <si>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</si>
  <si>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</si>
  <si>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</si>
  <si>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</si>
  <si>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</si>
  <si>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</si>
  <si>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</si>
  <si>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</si>
  <si>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</si>
  <si>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</si>
  <si>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</si>
  <si>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</si>
  <si>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</si>
  <si>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</si>
  <si>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</si>
  <si>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</si>
  <si>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</si>
  <si>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</si>
  <si>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</si>
  <si>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</si>
  <si>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</si>
  <si>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</si>
  <si>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</si>
  <si>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</si>
  <si>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</si>
  <si>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</si>
  <si>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</si>
  <si>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</si>
  <si>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</si>
  <si>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</si>
  <si>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</si>
  <si>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</si>
  <si>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</si>
  <si>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</si>
  <si>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</si>
  <si>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</si>
  <si>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</si>
  <si>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</si>
  <si>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</si>
  <si>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</si>
  <si>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</si>
  <si>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</si>
  <si>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</si>
  <si>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</si>
  <si>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</si>
  <si>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</si>
  <si>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</si>
  <si>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</si>
  <si>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</si>
  <si>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</si>
  <si>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</si>
  <si>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</si>
  <si>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</si>
  <si>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</si>
  <si>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</si>
  <si>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</si>
  <si>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</si>
  <si>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</si>
  <si>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</si>
  <si>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</si>
  <si>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</si>
  <si>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</si>
  <si>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</si>
  <si>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</si>
  <si>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</si>
  <si>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</si>
  <si>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</si>
  <si>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</si>
  <si>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</si>
  <si>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</si>
  <si>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</si>
  <si>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</si>
  <si>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</si>
  <si>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</si>
  <si>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</si>
  <si>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</si>
  <si>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</si>
  <si>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</si>
  <si>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</si>
  <si>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</si>
  <si>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</si>
  <si>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</si>
  <si>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</si>
  <si>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</si>
  <si>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</si>
  <si>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</si>
  <si>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</si>
  <si>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</si>
  <si>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</si>
  <si>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</si>
  <si>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</si>
  <si>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</si>
  <si>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</si>
  <si>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</si>
  <si>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</si>
  <si>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</si>
  <si>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</si>
  <si>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</si>
  <si>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</si>
  <si>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</si>
  <si>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</si>
  <si>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</si>
  <si>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</si>
  <si>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</si>
  <si>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</si>
  <si>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</si>
  <si>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</si>
  <si>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</si>
  <si>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</si>
  <si>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</si>
  <si>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</si>
  <si>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</si>
  <si>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</si>
  <si>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</si>
  <si>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</si>
  <si>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</si>
  <si>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</si>
  <si>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</si>
  <si>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</si>
  <si>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</si>
  <si>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</si>
  <si>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</si>
  <si>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</si>
  <si>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</si>
  <si>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</si>
  <si>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</si>
  <si>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</si>
  <si>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</si>
  <si>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</si>
  <si>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</si>
  <si>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</si>
  <si>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</si>
  <si>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</si>
  <si>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</si>
  <si>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</si>
  <si>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</si>
  <si>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</si>
  <si>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</si>
  <si>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</si>
  <si>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</si>
  <si>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</si>
  <si>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</si>
  <si>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</si>
  <si>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</si>
  <si>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</si>
  <si>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</si>
  <si>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</si>
  <si>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</si>
  <si>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</si>
  <si>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</si>
  <si>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</si>
  <si>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</si>
  <si>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</si>
  <si>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</si>
  <si>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</si>
  <si>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</si>
  <si>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</si>
  <si>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</si>
  <si>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</si>
  <si>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</si>
  <si>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</si>
  <si>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</si>
  <si>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</si>
  <si>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</si>
  <si>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</si>
  <si>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</si>
  <si>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</si>
  <si>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</si>
  <si>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</si>
  <si>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</si>
  <si>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</si>
  <si>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</si>
  <si>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</si>
  <si>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</si>
  <si>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</si>
  <si>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</si>
  <si>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</si>
  <si>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</si>
  <si>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</si>
  <si>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</si>
  <si>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</si>
  <si>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</si>
  <si>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</si>
  <si>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</si>
  <si>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</si>
  <si>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</si>
  <si>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</si>
  <si>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</si>
  <si>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</si>
  <si>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</si>
  <si>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</si>
  <si>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</si>
  <si>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</si>
  <si>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</si>
  <si>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</si>
  <si>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</si>
  <si>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</si>
  <si>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</si>
  <si>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</si>
  <si>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</si>
  <si>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</si>
  <si>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</si>
  <si>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</si>
  <si>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</si>
  <si>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</si>
  <si>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</si>
  <si>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</si>
  <si>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</si>
  <si>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</si>
  <si>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</si>
  <si>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</si>
  <si>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</si>
  <si>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</si>
  <si>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</si>
  <si>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</si>
  <si>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</si>
  <si>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</si>
  <si>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</si>
  <si>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</si>
  <si>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</si>
  <si>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</si>
  <si>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</si>
  <si>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</si>
  <si>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</si>
  <si>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</si>
  <si>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</si>
  <si>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</si>
  <si>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</si>
  <si>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</si>
  <si>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</si>
  <si>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</si>
  <si>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</si>
  <si>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</si>
  <si>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</si>
  <si>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</si>
  <si>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</si>
  <si>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</si>
  <si>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</si>
  <si>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</si>
  <si>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</si>
  <si>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</si>
  <si>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</si>
  <si>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</si>
  <si>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</si>
  <si>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</si>
  <si>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</si>
  <si>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</si>
  <si>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</si>
  <si>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</si>
  <si>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</si>
  <si>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</si>
  <si>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</si>
  <si>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</si>
  <si>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</si>
  <si>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</si>
  <si>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</si>
  <si>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</si>
  <si>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</si>
  <si>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</si>
  <si>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</si>
  <si>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</si>
  <si>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</si>
  <si>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</si>
  <si>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</si>
  <si>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</si>
  <si>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</si>
  <si>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</si>
  <si>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</si>
  <si>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</si>
  <si>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</si>
  <si>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</si>
  <si>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</si>
  <si>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</si>
  <si>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</si>
  <si>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</si>
  <si>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</si>
  <si>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</si>
  <si>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</si>
  <si>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</si>
  <si>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</si>
  <si>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</si>
  <si>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</si>
  <si>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</si>
  <si>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</si>
  <si>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</si>
  <si>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</si>
  <si>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</si>
  <si>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</si>
  <si>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</si>
  <si>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</si>
  <si>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</si>
  <si>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</si>
  <si>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</si>
  <si>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</si>
  <si>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</si>
  <si>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</si>
  <si>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</si>
  <si>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</si>
  <si>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</si>
  <si>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</si>
  <si>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</si>
  <si>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</si>
  <si>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</si>
  <si>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</si>
  <si>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</si>
  <si>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</si>
  <si>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</si>
  <si>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</si>
  <si>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</si>
  <si>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</si>
  <si>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</si>
  <si>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</si>
  <si>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</si>
  <si>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</si>
  <si>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</si>
  <si>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</si>
  <si>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</si>
  <si>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</si>
  <si>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</si>
  <si>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</si>
  <si>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</si>
  <si>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</si>
  <si>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</si>
  <si>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</si>
  <si>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</si>
  <si>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</si>
  <si>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</si>
  <si>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</si>
  <si>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</si>
  <si>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</si>
  <si>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</si>
  <si>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</si>
  <si>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</si>
  <si>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</si>
  <si>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</si>
  <si>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</si>
  <si>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</si>
  <si>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</si>
  <si>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</si>
  <si>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</si>
  <si>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</si>
  <si>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</si>
  <si>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</si>
  <si>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</si>
  <si>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</si>
  <si>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</si>
  <si>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</si>
  <si>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</si>
  <si>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</si>
  <si>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</si>
  <si>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</si>
  <si>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</si>
  <si>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</si>
  <si>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</si>
  <si>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</si>
  <si>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</si>
  <si>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</si>
  <si>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</si>
  <si>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</si>
  <si>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</si>
  <si>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</si>
  <si>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</si>
  <si>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</si>
  <si>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</si>
  <si>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</si>
  <si>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</si>
  <si>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</si>
  <si>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</si>
  <si>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</si>
  <si>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</si>
  <si>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</si>
  <si>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</si>
  <si>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</si>
  <si>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</si>
  <si>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</si>
  <si>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</si>
  <si>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</si>
  <si>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</si>
  <si>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</si>
  <si>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</si>
  <si>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</si>
  <si>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</si>
  <si>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</si>
  <si>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</si>
  <si>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</si>
  <si>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</si>
  <si>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</si>
  <si>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</si>
  <si>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</si>
  <si>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</si>
  <si>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</si>
  <si>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</si>
  <si>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</si>
  <si>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</si>
  <si>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</si>
  <si>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</si>
  <si>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</si>
  <si>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</si>
  <si>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</si>
  <si>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</si>
  <si>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</si>
  <si>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</si>
  <si>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</si>
  <si>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</si>
  <si>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</si>
  <si>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</si>
  <si>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</si>
  <si>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</si>
  <si>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</si>
  <si>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</si>
  <si>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</si>
  <si>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</si>
  <si>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</si>
  <si>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</si>
  <si>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</si>
  <si>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</si>
  <si>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</si>
  <si>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</si>
  <si>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</si>
  <si>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</si>
  <si>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</si>
  <si>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</si>
  <si>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</si>
  <si>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</si>
  <si>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</si>
  <si>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</si>
  <si>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</si>
  <si>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</si>
  <si>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</si>
  <si>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</si>
  <si>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</si>
  <si>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</si>
  <si>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</si>
  <si>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</si>
  <si>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</si>
  <si>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</si>
  <si>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</si>
  <si>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</si>
  <si>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</si>
  <si>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</si>
  <si>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</si>
  <si>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</si>
  <si>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</si>
  <si>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</si>
  <si>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</si>
  <si>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</si>
  <si>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</si>
  <si>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</si>
  <si>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</si>
  <si>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</si>
  <si>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</si>
  <si>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</si>
  <si>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</si>
  <si>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</si>
  <si>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</si>
  <si>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</si>
  <si>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</si>
  <si>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</si>
  <si>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</si>
  <si>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</si>
  <si>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</si>
  <si>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</si>
  <si>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</si>
  <si>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</si>
  <si>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</si>
  <si>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</si>
  <si>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</si>
  <si>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</si>
  <si>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</si>
  <si>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</si>
  <si>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</si>
  <si>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</si>
  <si>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</si>
  <si>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</si>
  <si>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</si>
  <si>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</si>
  <si>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</si>
  <si>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</si>
  <si>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</si>
  <si>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</si>
  <si>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</si>
  <si>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</si>
  <si>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</si>
  <si>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</si>
  <si>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</si>
  <si>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</si>
  <si>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</si>
  <si>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</si>
  <si>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</si>
  <si>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</si>
  <si>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</si>
  <si>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</si>
  <si>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</si>
  <si>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</si>
  <si>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</si>
  <si>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</si>
  <si>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</si>
  <si>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</si>
  <si>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</si>
  <si>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</si>
  <si>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</si>
  <si>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</si>
  <si>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</si>
  <si>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</si>
  <si>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</si>
  <si>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</si>
  <si>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</si>
  <si>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</si>
  <si>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</si>
  <si>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</si>
  <si>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</si>
  <si>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</si>
  <si>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</si>
  <si>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</si>
  <si>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</si>
  <si>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</si>
  <si>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</si>
  <si>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</si>
  <si>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</si>
  <si>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</si>
  <si>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</si>
  <si>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</si>
  <si>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</si>
  <si>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</si>
  <si>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</si>
  <si>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</si>
  <si>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</si>
  <si>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</si>
  <si>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</si>
  <si>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</si>
  <si>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</si>
  <si>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</si>
  <si>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</si>
  <si>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</si>
  <si>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</si>
  <si>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</si>
  <si>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</si>
  <si>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</si>
  <si>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</si>
  <si>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</si>
  <si>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</si>
  <si>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</si>
  <si>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</si>
  <si>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</si>
  <si>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</si>
  <si>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</si>
  <si>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</si>
  <si>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</si>
  <si>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</si>
  <si>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</si>
  <si>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</si>
  <si>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</si>
  <si>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</si>
  <si>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</si>
  <si>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</si>
  <si>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</si>
  <si>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</si>
  <si>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</si>
  <si>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</si>
  <si>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</si>
  <si>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</si>
  <si>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</si>
  <si>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</si>
  <si>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</si>
  <si>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</si>
  <si>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</si>
  <si>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</si>
  <si>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</si>
  <si>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</si>
  <si>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</si>
  <si>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</si>
  <si>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</si>
  <si>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</si>
  <si>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</si>
  <si>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</si>
  <si>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</si>
  <si>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</si>
  <si>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</si>
  <si>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</si>
  <si>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</si>
  <si>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</si>
  <si>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</si>
  <si>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</si>
  <si>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</si>
  <si>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</si>
  <si>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</si>
  <si>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</si>
  <si>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</si>
  <si>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</si>
  <si>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</si>
  <si>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</si>
  <si>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</si>
  <si>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</si>
  <si>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</si>
  <si>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</si>
  <si>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</si>
  <si>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</si>
  <si>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</si>
  <si>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</si>
  <si>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</si>
  <si>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</si>
  <si>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</si>
  <si>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</si>
  <si>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</si>
  <si>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</si>
  <si>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</si>
  <si>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</si>
  <si>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</si>
  <si>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</si>
  <si>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</si>
  <si>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</si>
  <si>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</si>
  <si>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</si>
  <si>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</si>
  <si>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</si>
  <si>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</si>
  <si>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</si>
  <si>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</si>
  <si>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</si>
  <si>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</si>
  <si>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</si>
  <si>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</si>
  <si>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</si>
  <si>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</si>
  <si>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</si>
  <si>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</si>
  <si>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</si>
  <si>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</si>
  <si>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</si>
  <si>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</si>
  <si>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</si>
  <si>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</si>
  <si>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</si>
  <si>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</si>
  <si>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</si>
  <si>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</si>
  <si>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</si>
  <si>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</si>
  <si>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</si>
  <si>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</si>
  <si>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</si>
  <si>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</si>
  <si>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</si>
  <si>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</si>
  <si>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</si>
  <si>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</si>
  <si>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</si>
  <si>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</si>
  <si>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</si>
  <si>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</si>
  <si>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</si>
  <si>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</si>
  <si>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</si>
  <si>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</si>
  <si>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</si>
  <si>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</si>
  <si>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</si>
  <si>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</si>
  <si>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</si>
  <si>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</si>
  <si>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</si>
  <si>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</si>
  <si>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</si>
  <si>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</si>
  <si>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</si>
  <si>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</si>
  <si>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</si>
  <si>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</si>
  <si>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</si>
  <si>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</si>
  <si>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</si>
  <si>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</si>
  <si>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</si>
  <si>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</si>
  <si>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</si>
  <si>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</si>
  <si>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</si>
  <si>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</si>
  <si>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</si>
  <si>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</si>
  <si>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</si>
  <si>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</si>
  <si>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</si>
  <si>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</si>
  <si>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</si>
  <si>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</si>
  <si>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</si>
  <si>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</si>
  <si>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</si>
  <si>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</si>
  <si>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</si>
  <si>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</si>
  <si>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</si>
  <si>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</si>
  <si>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</si>
  <si>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</si>
  <si>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</si>
  <si>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</si>
  <si>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</si>
  <si>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</si>
  <si>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</si>
  <si>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</si>
  <si>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</si>
  <si>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</si>
  <si>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</si>
  <si>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</si>
  <si>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</si>
  <si>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</si>
  <si>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</si>
  <si>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</si>
  <si>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</si>
  <si>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</si>
  <si>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</si>
  <si>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</si>
  <si>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</si>
  <si>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</si>
  <si>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</si>
  <si>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</si>
  <si>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</si>
  <si>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</si>
  <si>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</si>
  <si>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</si>
  <si>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</si>
  <si>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</si>
  <si>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</si>
  <si>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</si>
  <si>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</si>
  <si>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</si>
  <si>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</si>
  <si>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</si>
  <si>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</si>
  <si>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</si>
  <si>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</si>
  <si>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</si>
  <si>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</si>
  <si>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</si>
  <si>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</si>
  <si>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</si>
  <si>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</si>
  <si>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</si>
  <si>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</si>
  <si>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</si>
  <si>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</si>
  <si>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</si>
  <si>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</si>
  <si>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</si>
  <si>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</si>
  <si>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</si>
  <si>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</si>
  <si>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</si>
  <si>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</si>
  <si>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</si>
  <si>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</si>
  <si>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</si>
  <si>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</si>
  <si>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</si>
  <si>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</si>
  <si>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</si>
  <si>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</si>
  <si>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</si>
  <si>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</si>
  <si>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</si>
  <si>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</si>
  <si>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</si>
  <si>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</si>
  <si>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</si>
  <si>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</si>
  <si>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</si>
  <si>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</si>
  <si>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</si>
  <si>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</si>
  <si>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</si>
  <si>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</si>
  <si>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</si>
  <si>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</si>
  <si>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</si>
  <si>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</si>
  <si>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</si>
  <si>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</si>
  <si>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</si>
  <si>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</si>
  <si>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</si>
  <si>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</si>
  <si>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</si>
  <si>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</si>
  <si>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</si>
  <si>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</si>
  <si>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</si>
  <si>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</si>
  <si>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</si>
  <si>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</si>
  <si>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</si>
  <si>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</si>
  <si>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</si>
  <si>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</si>
  <si>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</si>
  <si>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</si>
  <si>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</si>
  <si>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</si>
  <si>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</si>
  <si>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</si>
  <si>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</si>
  <si>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</si>
  <si>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</si>
  <si>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</si>
  <si>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</si>
  <si>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</si>
  <si>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</si>
  <si>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</si>
  <si>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</si>
  <si>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</si>
  <si>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</si>
  <si>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</si>
  <si>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</si>
  <si>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</si>
  <si>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</si>
  <si>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</si>
  <si>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</si>
  <si>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</si>
  <si>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</si>
  <si>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</si>
  <si>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</si>
  <si>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</si>
  <si>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</si>
  <si>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</si>
  <si>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</si>
  <si>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</si>
  <si>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</si>
  <si>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</si>
  <si>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</si>
  <si>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</si>
  <si>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</si>
  <si>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</si>
  <si>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</si>
  <si>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</si>
  <si>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</si>
  <si>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</si>
  <si>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</si>
  <si>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</si>
  <si>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</si>
  <si>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</si>
  <si>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</si>
  <si>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</si>
  <si>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</si>
  <si>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</si>
  <si>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</si>
  <si>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</si>
  <si>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</si>
  <si>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</si>
  <si>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</si>
  <si>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</si>
  <si>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</si>
  <si>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</si>
  <si>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</si>
  <si>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</si>
  <si>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</si>
  <si>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</si>
  <si>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</si>
  <si>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</si>
  <si>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</si>
  <si>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</si>
  <si>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</si>
  <si>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</si>
  <si>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</si>
  <si>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</si>
  <si>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</si>
  <si>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</si>
  <si>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</si>
  <si>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</si>
  <si>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</si>
  <si>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</si>
  <si>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</si>
  <si>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</si>
  <si>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</si>
  <si>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</si>
  <si>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</si>
  <si>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</si>
  <si>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</si>
  <si>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</si>
  <si>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</si>
  <si>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</si>
  <si>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</si>
  <si>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</si>
  <si>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</si>
  <si>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</si>
  <si>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</si>
  <si>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</si>
  <si>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</si>
  <si>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</si>
  <si>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</si>
  <si>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</si>
  <si>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</si>
  <si>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</si>
  <si>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</si>
  <si>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</si>
  <si>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</si>
  <si>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</si>
  <si>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</si>
  <si>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</si>
  <si>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</si>
  <si>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</si>
  <si>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</si>
  <si>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</si>
  <si>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</si>
  <si>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</si>
  <si>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</si>
  <si>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</si>
  <si>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</si>
  <si>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</si>
  <si>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</si>
  <si>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</si>
  <si>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</si>
  <si>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</si>
  <si>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</si>
  <si>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</si>
  <si>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</si>
  <si>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</si>
  <si>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</si>
  <si>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</si>
  <si>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</si>
  <si>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</si>
  <si>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</si>
  <si>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</si>
  <si>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</si>
  <si>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</si>
  <si>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</si>
  <si>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</si>
  <si>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</si>
  <si>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</si>
  <si>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</si>
  <si>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</si>
  <si>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</si>
  <si>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</si>
  <si>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</si>
  <si>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</si>
  <si>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</si>
  <si>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</si>
  <si>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</si>
  <si>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</si>
  <si>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</si>
  <si>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</si>
  <si>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</si>
  <si>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</si>
  <si>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</si>
  <si>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</si>
  <si>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</si>
  <si>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</si>
  <si>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</si>
  <si>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</si>
  <si>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</si>
  <si>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</si>
  <si>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</si>
  <si>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</si>
  <si>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</si>
  <si>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</si>
  <si>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</si>
  <si>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</si>
  <si>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</si>
  <si>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</si>
  <si>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</si>
  <si>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</si>
  <si>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</si>
  <si>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</si>
  <si>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</si>
  <si>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</si>
  <si>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</si>
  <si>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</si>
  <si>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</si>
  <si>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</si>
  <si>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</si>
  <si>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</si>
  <si>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</si>
  <si>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</si>
  <si>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</si>
  <si>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</si>
  <si>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</si>
  <si>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</si>
  <si>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</si>
  <si>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</si>
  <si>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</si>
  <si>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</si>
  <si>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</si>
  <si>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</si>
  <si>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</si>
  <si>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</si>
  <si>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</si>
  <si>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</si>
  <si>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</si>
  <si>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</si>
  <si>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</si>
  <si>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</si>
  <si>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</si>
  <si>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</si>
  <si>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</si>
  <si>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</si>
  <si>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</si>
  <si>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</si>
  <si>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</si>
  <si>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</si>
  <si>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</si>
  <si>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</si>
  <si>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</si>
  <si>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</si>
  <si>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</si>
  <si>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</si>
  <si>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</si>
  <si>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</si>
  <si>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</si>
  <si>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</si>
  <si>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</si>
  <si>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</si>
  <si>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</si>
  <si>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</si>
  <si>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</si>
  <si>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</si>
  <si>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</si>
  <si>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</si>
  <si>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</si>
  <si>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</si>
  <si>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</si>
  <si>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</si>
  <si>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</si>
  <si>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</si>
  <si>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</si>
  <si>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</si>
  <si>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</si>
  <si>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</si>
  <si>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</si>
  <si>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</si>
  <si>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</si>
  <si>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</si>
  <si>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</si>
  <si>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</si>
  <si>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</si>
  <si>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</si>
  <si>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</si>
  <si>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</si>
  <si>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</si>
  <si>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</si>
  <si>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</si>
  <si>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</si>
  <si>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</si>
  <si>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</si>
  <si>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</si>
  <si>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</si>
  <si>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</si>
  <si>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</si>
  <si>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</si>
  <si>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</si>
  <si>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</si>
  <si>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</si>
  <si>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</si>
  <si>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</si>
  <si>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</si>
  <si>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</si>
  <si>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</si>
  <si>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</si>
  <si>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</si>
  <si>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</si>
  <si>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</si>
  <si>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</si>
  <si>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</si>
  <si>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</si>
  <si>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</si>
  <si>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</si>
  <si>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</si>
  <si>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</si>
  <si>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</si>
  <si>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</si>
  <si>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</si>
  <si>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</si>
  <si>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</si>
  <si>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</si>
  <si>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</si>
  <si>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</si>
  <si>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</si>
  <si>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</si>
  <si>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</si>
  <si>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</si>
  <si>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</si>
  <si>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</si>
  <si>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</si>
  <si>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</si>
  <si>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</si>
  <si>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</si>
  <si>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</si>
  <si>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</si>
  <si>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</si>
  <si>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</si>
  <si>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</si>
  <si>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</si>
  <si>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</si>
  <si>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</si>
  <si>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</si>
  <si>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</si>
  <si>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</si>
  <si>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</si>
  <si>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</si>
  <si>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</si>
  <si>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</si>
  <si>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</si>
  <si>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</si>
  <si>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</si>
  <si>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</si>
  <si>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</si>
  <si>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</si>
  <si>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</si>
  <si>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</si>
  <si>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</si>
  <si>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</si>
  <si>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</si>
  <si>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</si>
  <si>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</si>
  <si>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</si>
  <si>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</si>
  <si>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</si>
  <si>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</si>
  <si>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</si>
  <si>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</si>
  <si>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</si>
  <si>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</si>
  <si>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</si>
  <si>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</si>
  <si>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</si>
  <si>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</si>
  <si>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</si>
  <si>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</si>
  <si>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</si>
  <si>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</si>
  <si>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</si>
  <si>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</si>
  <si>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</si>
  <si>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</si>
  <si>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</si>
  <si>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</si>
  <si>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</si>
  <si>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</si>
  <si>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</si>
  <si>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</si>
  <si>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</si>
  <si>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</si>
  <si>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</si>
  <si>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</si>
  <si>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</si>
  <si>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</si>
  <si>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</si>
  <si>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</si>
  <si>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</si>
  <si>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</si>
  <si>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</si>
  <si>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</si>
  <si>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</si>
  <si>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</si>
  <si>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</si>
  <si>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</si>
  <si>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</si>
  <si>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</si>
  <si>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</si>
  <si>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</si>
  <si>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</si>
  <si>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</si>
  <si>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</si>
  <si>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</si>
  <si>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</si>
  <si>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</si>
  <si>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</si>
  <si>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</si>
  <si>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</si>
  <si>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</si>
  <si>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</si>
  <si>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</si>
  <si>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</si>
  <si>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</si>
  <si>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</si>
  <si>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</si>
  <si>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</si>
  <si>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</si>
  <si>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</si>
  <si>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</si>
  <si>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</si>
  <si>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</si>
  <si>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</si>
  <si>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</si>
  <si>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</si>
  <si>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</si>
  <si>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</si>
  <si>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</si>
  <si>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</si>
  <si>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</si>
  <si>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</si>
  <si>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</si>
  <si>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</si>
  <si>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</si>
  <si>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</si>
  <si>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</si>
  <si>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</si>
  <si>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</si>
  <si>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</si>
  <si>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</si>
  <si>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</si>
  <si>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</si>
  <si>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</si>
  <si>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</si>
  <si>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</si>
  <si>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</si>
  <si>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</si>
  <si>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</si>
  <si>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</si>
  <si>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</si>
  <si>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</si>
  <si>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</si>
  <si>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</si>
  <si>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</si>
  <si>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</si>
  <si>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</si>
  <si>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</si>
  <si>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</si>
  <si>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</si>
  <si>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</si>
  <si>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</si>
  <si>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</si>
  <si>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</si>
  <si>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</si>
  <si>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</si>
  <si>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</si>
  <si>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</si>
  <si>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</si>
  <si>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</si>
  <si>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</si>
  <si>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</si>
  <si>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</si>
  <si>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</si>
  <si>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</si>
  <si>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</si>
  <si>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</si>
  <si>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</si>
  <si>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</si>
  <si>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</si>
  <si>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</si>
  <si>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</si>
  <si>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</si>
  <si>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</si>
  <si>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</si>
  <si>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</si>
  <si>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</si>
  <si>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</si>
  <si>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</si>
  <si>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</si>
  <si>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</si>
  <si>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</si>
  <si>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</si>
  <si>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</si>
  <si>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</si>
  <si>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</si>
  <si>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</si>
  <si>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</si>
  <si>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</si>
  <si>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</si>
  <si>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</si>
  <si>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</si>
  <si>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</si>
  <si>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</si>
  <si>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</si>
  <si>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</si>
  <si>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</si>
  <si>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</si>
  <si>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</si>
  <si>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</si>
  <si>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</si>
  <si>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</si>
  <si>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</si>
  <si>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</si>
  <si>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</si>
  <si>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</si>
  <si>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</si>
  <si>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</si>
  <si>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</si>
  <si>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</si>
  <si>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</si>
  <si>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</si>
  <si>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</si>
  <si>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</si>
  <si>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</si>
  <si>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</si>
  <si>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</si>
  <si>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</si>
  <si>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</si>
  <si>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</si>
  <si>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</si>
  <si>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</si>
  <si>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</si>
  <si>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</si>
  <si>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</si>
  <si>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</si>
  <si>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</si>
  <si>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</si>
  <si>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</si>
  <si>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</si>
  <si>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</si>
  <si>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</si>
  <si>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</si>
  <si>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</si>
  <si>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</si>
  <si>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</si>
  <si>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</si>
  <si>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</si>
  <si>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</si>
  <si>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</si>
  <si>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</si>
  <si>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</si>
  <si>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</si>
  <si>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</si>
  <si>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</si>
  <si>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</si>
  <si>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</si>
  <si>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</si>
  <si>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</si>
  <si>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</si>
  <si>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</si>
  <si>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</si>
  <si>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</si>
  <si>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</si>
  <si>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</si>
  <si>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</si>
  <si>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</si>
  <si>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</si>
  <si>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</si>
  <si>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</si>
  <si>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</si>
  <si>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</si>
  <si>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</si>
  <si>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</si>
  <si>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</si>
  <si>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</si>
  <si>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</si>
  <si>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</si>
  <si>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</si>
  <si>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</si>
  <si>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</si>
  <si>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</si>
  <si>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</si>
  <si>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</si>
  <si>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</si>
  <si>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</si>
  <si>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</si>
  <si>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</si>
  <si>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</si>
  <si>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</si>
  <si>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</si>
  <si>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</si>
  <si>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</si>
  <si>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</si>
  <si>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</si>
  <si>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</si>
  <si>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</si>
  <si>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</si>
  <si>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</si>
  <si>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</si>
  <si>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</si>
  <si>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</si>
  <si>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</si>
  <si>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</si>
  <si>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</si>
  <si>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</si>
  <si>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</si>
  <si>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</si>
  <si>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</si>
  <si>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</si>
  <si>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</si>
  <si>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</si>
  <si>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</si>
  <si>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</si>
  <si>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</si>
  <si>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</si>
  <si>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</si>
  <si>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</si>
  <si>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</si>
  <si>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</si>
  <si>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</si>
  <si>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</si>
  <si>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</si>
  <si>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</si>
  <si>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</si>
  <si>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</si>
  <si>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</si>
  <si>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</si>
  <si>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</si>
  <si>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</si>
  <si>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</si>
  <si>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</si>
  <si>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</si>
  <si>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</si>
  <si>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</si>
  <si>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</si>
  <si>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</si>
  <si>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</si>
  <si>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</si>
  <si>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</si>
  <si>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</si>
  <si>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</si>
  <si>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</si>
  <si>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</si>
  <si>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</si>
  <si>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</si>
  <si>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</si>
  <si>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</si>
  <si>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</si>
  <si>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</si>
  <si>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</si>
  <si>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</si>
  <si>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</si>
  <si>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</si>
  <si>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</si>
  <si>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</si>
  <si>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</si>
  <si>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</si>
  <si>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</si>
  <si>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</si>
  <si>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</si>
  <si>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</si>
  <si>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</si>
  <si>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</si>
  <si>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</si>
  <si>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</si>
  <si>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</si>
  <si>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</si>
  <si>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</si>
  <si>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</si>
  <si>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</si>
  <si>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</si>
  <si>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</si>
  <si>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</si>
  <si>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</si>
  <si>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</si>
  <si>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</si>
  <si>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</si>
  <si>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</si>
  <si>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</si>
  <si>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</si>
  <si>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</si>
  <si>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</si>
  <si>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</si>
  <si>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</si>
  <si>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</si>
  <si>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</si>
  <si>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</si>
  <si>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</si>
  <si>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</si>
  <si>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</si>
  <si>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</si>
  <si>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</si>
  <si>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</si>
  <si>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</si>
  <si>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</si>
  <si>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</si>
  <si>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</si>
  <si>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</si>
  <si>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</si>
  <si>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</si>
  <si>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</si>
  <si>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</si>
  <si>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</si>
  <si>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</si>
  <si>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</si>
  <si>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</si>
  <si>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</si>
  <si>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</si>
  <si>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</si>
  <si>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</si>
  <si>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</si>
  <si>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</si>
  <si>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</si>
  <si>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</si>
  <si>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</si>
  <si>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</si>
  <si>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</si>
  <si>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</si>
  <si>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</si>
  <si>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</si>
  <si>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</si>
  <si>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</si>
  <si>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</si>
  <si>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</si>
  <si>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</si>
  <si>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</si>
  <si>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</si>
  <si>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</si>
  <si>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</si>
  <si>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</si>
  <si>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</si>
  <si>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</si>
  <si>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</si>
  <si>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</si>
  <si>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</si>
  <si>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</si>
  <si>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</si>
  <si>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</si>
  <si>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</si>
  <si>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</si>
  <si>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</si>
  <si>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</si>
  <si>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</si>
  <si>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</si>
  <si>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</si>
  <si>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</si>
  <si>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</si>
  <si>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</si>
  <si>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</si>
  <si>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</si>
  <si>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</si>
  <si>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</si>
  <si>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</si>
  <si>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</si>
  <si>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</si>
  <si>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</si>
  <si>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</si>
  <si>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</si>
  <si>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</si>
  <si>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</si>
  <si>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</si>
  <si>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</si>
  <si>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</si>
  <si>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</si>
  <si>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</si>
  <si>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</si>
  <si>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</si>
  <si>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</si>
  <si>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</si>
  <si>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</si>
  <si>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</si>
  <si>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</si>
  <si>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</si>
  <si>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</si>
  <si>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</si>
  <si>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</si>
  <si>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</si>
  <si>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</si>
  <si>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</si>
  <si>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</si>
  <si>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</si>
  <si>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</si>
  <si>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</si>
  <si>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</si>
  <si>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</si>
  <si>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</si>
  <si>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</si>
  <si>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</si>
  <si>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</si>
  <si>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</si>
  <si>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</si>
  <si>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</si>
  <si>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</si>
  <si>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</si>
  <si>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</si>
  <si>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</si>
  <si>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</si>
  <si>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</si>
  <si>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</si>
  <si>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</si>
  <si>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</si>
  <si>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</si>
  <si>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</si>
  <si>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</si>
  <si>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</si>
  <si>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</si>
  <si>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</si>
  <si>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</si>
  <si>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</si>
  <si>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</si>
  <si>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</si>
  <si>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</si>
  <si>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</si>
  <si>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</si>
  <si>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</si>
  <si>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</si>
  <si>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</si>
  <si>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</si>
  <si>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</si>
  <si>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</si>
  <si>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</si>
  <si>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</si>
  <si>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</si>
  <si>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</si>
  <si>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</si>
  <si>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</si>
  <si>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</si>
  <si>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</si>
  <si>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</si>
  <si>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</si>
  <si>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</si>
  <si>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</si>
  <si>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</si>
  <si>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</si>
  <si>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</si>
  <si>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</si>
  <si>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</si>
  <si>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</si>
  <si>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</si>
  <si>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</si>
  <si>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</si>
  <si>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</si>
  <si>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</si>
  <si>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</si>
  <si>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</si>
  <si>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</si>
  <si>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</si>
  <si>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</si>
  <si>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</si>
  <si>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</si>
  <si>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</si>
  <si>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</si>
  <si>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</si>
  <si>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</si>
  <si>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</si>
  <si>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</si>
  <si>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</si>
  <si>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</si>
  <si>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</si>
  <si>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</si>
  <si>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</si>
  <si>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</si>
  <si>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</si>
  <si>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</si>
  <si>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</si>
  <si>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</si>
  <si>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</si>
  <si>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</si>
  <si>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</si>
  <si>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</si>
  <si>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</si>
  <si>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</si>
  <si>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</si>
  <si>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</si>
  <si>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</si>
  <si>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</si>
  <si>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</si>
  <si>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</si>
  <si>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</si>
  <si>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</si>
  <si>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</si>
  <si>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</si>
  <si>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</si>
  <si>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</si>
  <si>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</si>
  <si>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</si>
  <si>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</si>
  <si>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</si>
  <si>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</si>
  <si>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</si>
  <si>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</si>
  <si>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</si>
  <si>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</si>
  <si>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</si>
  <si>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</si>
  <si>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</si>
  <si>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</si>
  <si>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</si>
  <si>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</si>
  <si>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</si>
  <si>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</si>
  <si>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</si>
  <si>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</si>
  <si>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</si>
  <si>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</si>
  <si>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</si>
  <si>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</si>
  <si>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</si>
  <si>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</si>
  <si>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</si>
  <si>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</si>
  <si>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</si>
  <si>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</si>
  <si>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</si>
  <si>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</si>
  <si>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</si>
  <si>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</si>
  <si>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</si>
  <si>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</si>
  <si>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</si>
  <si>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</si>
  <si>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</si>
  <si>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</si>
  <si>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</si>
  <si>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</si>
  <si>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</si>
  <si>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</si>
  <si>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</si>
  <si>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</si>
  <si>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</si>
  <si>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</si>
  <si>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</si>
  <si>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</si>
  <si>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</si>
  <si>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</si>
  <si>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</si>
  <si>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</si>
  <si>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</si>
  <si>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</si>
  <si>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</si>
  <si>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</si>
  <si>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</si>
  <si>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</si>
  <si>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</si>
  <si>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</si>
  <si>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</si>
  <si>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</si>
  <si>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</si>
  <si>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</si>
  <si>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</si>
  <si>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</si>
  <si>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</si>
  <si>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</si>
  <si>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</si>
  <si>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</si>
  <si>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</si>
  <si>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</si>
  <si>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</si>
  <si>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</si>
  <si>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</si>
  <si>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</si>
  <si>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</si>
  <si>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</si>
  <si>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</si>
  <si>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</si>
  <si>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</si>
  <si>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</si>
  <si>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</si>
  <si>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</si>
  <si>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</si>
  <si>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</si>
  <si>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</si>
  <si>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</si>
  <si>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</si>
  <si>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</si>
  <si>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</si>
  <si>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</si>
  <si>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</si>
  <si>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</si>
  <si>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</si>
  <si>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</si>
  <si>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</si>
  <si>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</si>
  <si>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</si>
  <si>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</si>
  <si>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</si>
  <si>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</si>
  <si>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</si>
  <si>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</si>
  <si>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</si>
  <si>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</si>
  <si>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</si>
  <si>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</si>
  <si>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</si>
  <si>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</si>
  <si>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</si>
  <si>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</si>
  <si>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</si>
  <si>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</si>
  <si>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</si>
  <si>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</si>
  <si>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</si>
  <si>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</si>
  <si>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</si>
  <si>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</si>
  <si>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</si>
  <si>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</si>
  <si>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</si>
  <si>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</si>
  <si>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</si>
  <si>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</si>
  <si>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</si>
  <si>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</si>
  <si>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</si>
  <si>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</si>
  <si>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</si>
  <si>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</si>
  <si>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</si>
  <si>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</si>
  <si>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</si>
  <si>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</si>
  <si>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</si>
  <si>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</si>
  <si>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</si>
  <si>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</si>
  <si>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</si>
  <si>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</si>
  <si>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</si>
  <si>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</si>
  <si>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</si>
  <si>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</si>
  <si>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</si>
  <si>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</si>
  <si>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</si>
  <si>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</si>
  <si>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</si>
  <si>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</si>
  <si>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</si>
  <si>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</si>
  <si>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</si>
  <si>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</si>
  <si>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</si>
  <si>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</si>
  <si>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</si>
  <si>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</si>
  <si>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</si>
  <si>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</si>
  <si>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</si>
  <si>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</si>
  <si>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</si>
  <si>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</si>
  <si>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</si>
  <si>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</si>
  <si>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</si>
  <si>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</si>
  <si>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</si>
  <si>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</si>
  <si>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</si>
  <si>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</si>
  <si>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</si>
  <si>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</si>
  <si>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</si>
  <si>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</si>
  <si>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</si>
  <si>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</si>
  <si>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</si>
  <si>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</si>
  <si>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</si>
  <si>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</si>
  <si>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</si>
  <si>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</si>
  <si>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</si>
  <si>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</si>
  <si>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</si>
  <si>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</si>
  <si>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</si>
  <si>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</si>
  <si>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</si>
  <si>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</si>
  <si>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</si>
  <si>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</si>
  <si>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</si>
  <si>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</si>
  <si>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</si>
  <si>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</si>
  <si>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</si>
  <si>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</si>
  <si>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</si>
  <si>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</si>
  <si>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</si>
  <si>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</si>
  <si>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</si>
  <si>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</si>
  <si>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</si>
  <si>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</si>
  <si>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</si>
  <si>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</si>
  <si>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</si>
  <si>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</si>
  <si>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</si>
  <si>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</si>
  <si>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</si>
  <si>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</si>
  <si>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</si>
  <si>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</si>
  <si>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</si>
  <si>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</si>
  <si>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</si>
  <si>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</si>
  <si>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</si>
  <si>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</si>
  <si>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</si>
  <si>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</si>
  <si>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</si>
  <si>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</si>
  <si>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</si>
  <si>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</si>
  <si>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</si>
  <si>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</si>
  <si>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</si>
  <si>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</si>
  <si>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</si>
  <si>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</si>
  <si>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</si>
  <si>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</si>
  <si>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</si>
  <si>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</si>
  <si>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</si>
  <si>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</si>
  <si>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</si>
  <si>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</si>
  <si>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</si>
  <si>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</si>
  <si>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</si>
  <si>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</si>
  <si>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</si>
  <si>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</si>
  <si>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</si>
  <si>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</si>
  <si>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</si>
  <si>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</si>
  <si>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</si>
  <si>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</si>
  <si>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</si>
  <si>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</si>
  <si>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</si>
  <si>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</si>
  <si>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</si>
  <si>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</si>
  <si>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</si>
  <si>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</si>
  <si>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</si>
  <si>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</si>
  <si>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</si>
  <si>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</si>
  <si>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</si>
  <si>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</si>
  <si>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</si>
  <si>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</si>
  <si>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</si>
  <si>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</si>
  <si>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</si>
  <si>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</si>
  <si>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</si>
  <si>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</si>
  <si>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</si>
  <si>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</si>
  <si>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</si>
  <si>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</si>
  <si>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</si>
  <si>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</si>
  <si>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</si>
  <si>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</si>
  <si>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</si>
  <si>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</si>
  <si>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</si>
  <si>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</si>
  <si>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</si>
  <si>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</si>
  <si>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</si>
  <si>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</si>
  <si>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</si>
  <si>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</si>
  <si>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</si>
  <si>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</si>
  <si>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</si>
  <si>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</si>
  <si>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</si>
  <si>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</si>
  <si>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</si>
  <si>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</si>
  <si>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</si>
  <si>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</si>
  <si>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</si>
  <si>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</si>
  <si>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</si>
  <si>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</si>
  <si>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</si>
  <si>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</si>
  <si>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</si>
  <si>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</si>
  <si>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</si>
  <si>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</si>
  <si>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</si>
  <si>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</si>
  <si>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</si>
  <si>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</si>
  <si>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</si>
  <si>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</si>
  <si>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</si>
  <si>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</si>
  <si>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</si>
  <si>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</si>
  <si>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</si>
  <si>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</si>
  <si>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</si>
  <si>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</si>
  <si>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</si>
  <si>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</si>
  <si>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</si>
  <si>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</si>
  <si>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</si>
  <si>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</si>
  <si>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</si>
  <si>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</si>
  <si>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</si>
  <si>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</si>
  <si>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</si>
  <si>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</si>
  <si>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</si>
  <si>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</si>
  <si>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</si>
  <si>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</si>
  <si>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</si>
  <si>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</si>
  <si>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</si>
  <si>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</si>
  <si>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</si>
  <si>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</si>
  <si>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</si>
  <si>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</si>
  <si>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</si>
  <si>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</si>
  <si>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</si>
  <si>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</si>
  <si>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</si>
  <si>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</si>
  <si>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</si>
  <si>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</si>
  <si>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</si>
  <si>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</si>
  <si>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</si>
  <si>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</si>
  <si>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</si>
  <si>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</si>
  <si>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</si>
  <si>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</si>
  <si>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</si>
  <si>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</si>
  <si>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</si>
  <si>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</si>
  <si>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</si>
  <si>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</si>
  <si>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</si>
  <si>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</si>
  <si>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</si>
  <si>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</si>
  <si>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</si>
  <si>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</si>
  <si>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</si>
  <si>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</si>
  <si>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</si>
  <si>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</si>
  <si>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</si>
  <si>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</si>
  <si>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</si>
  <si>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</si>
  <si>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</si>
  <si>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</si>
  <si>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</si>
  <si>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</si>
  <si>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</si>
  <si>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</si>
  <si>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</si>
  <si>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</si>
  <si>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</si>
  <si>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</si>
  <si>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</si>
  <si>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</si>
  <si>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</si>
  <si>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</si>
  <si>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</si>
  <si>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</si>
  <si>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</si>
  <si>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</si>
  <si>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</si>
  <si>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</si>
  <si>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</si>
  <si>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</si>
  <si>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</si>
  <si>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</si>
  <si>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</si>
  <si>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</si>
  <si>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</si>
  <si>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</si>
  <si>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</si>
  <si>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</si>
  <si>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</si>
  <si>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</si>
  <si>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</si>
  <si>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</si>
  <si>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</si>
  <si>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</si>
  <si>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</si>
  <si>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</si>
  <si>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</si>
  <si>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</si>
  <si>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</si>
  <si>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</si>
  <si>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</si>
  <si>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</si>
  <si>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</si>
  <si>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</si>
  <si>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</si>
  <si>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</si>
  <si>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</si>
  <si>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</si>
  <si>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</si>
  <si>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</si>
  <si>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</si>
  <si>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</si>
  <si>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</si>
  <si>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</si>
  <si>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</si>
  <si>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</si>
  <si>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</si>
  <si>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</si>
  <si>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</si>
  <si>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</si>
  <si>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</si>
  <si>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</si>
  <si>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</si>
  <si>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</si>
  <si>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</si>
  <si>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</si>
  <si>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</si>
  <si>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</si>
  <si>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</si>
  <si>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</si>
  <si>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</si>
  <si>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</si>
  <si>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</si>
  <si>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</si>
  <si>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</si>
  <si>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</si>
  <si>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</si>
  <si>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</si>
  <si>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</si>
  <si>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</si>
  <si>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</si>
  <si>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</si>
  <si>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</si>
  <si>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</si>
  <si>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</si>
  <si>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</si>
  <si>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</si>
  <si>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</si>
  <si>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</si>
  <si>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</si>
  <si>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</si>
  <si>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</si>
  <si>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</si>
  <si>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</si>
  <si>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</si>
  <si>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</si>
  <si>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</si>
  <si>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</si>
  <si>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</si>
  <si>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</si>
  <si>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</si>
  <si>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</si>
  <si>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</si>
  <si>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</si>
  <si>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</si>
  <si>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</si>
  <si>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</si>
  <si>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</si>
  <si>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</si>
  <si>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</si>
  <si>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</si>
  <si>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</si>
  <si>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</si>
  <si>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</si>
  <si>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</si>
  <si>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</si>
  <si>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</si>
  <si>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</si>
  <si>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</si>
  <si>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</si>
  <si>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</si>
  <si>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</si>
  <si>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</si>
  <si>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</si>
  <si>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</si>
  <si>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</si>
  <si>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</si>
  <si>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</si>
  <si>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</si>
  <si>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</si>
  <si>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</si>
  <si>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</si>
  <si>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</si>
  <si>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</si>
  <si>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</si>
  <si>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</si>
  <si>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</si>
  <si>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</si>
  <si>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</si>
  <si>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</si>
  <si>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</si>
  <si>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</si>
  <si>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</si>
  <si>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</si>
  <si>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</si>
  <si>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</si>
  <si>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</si>
  <si>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</si>
  <si>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</si>
  <si>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</si>
  <si>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</si>
  <si>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</si>
  <si>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</si>
  <si>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</si>
  <si>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</si>
  <si>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</si>
  <si>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</si>
  <si>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</si>
  <si>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</si>
  <si>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</si>
  <si>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</si>
  <si>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</si>
  <si>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</si>
  <si>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</si>
  <si>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</si>
  <si>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</si>
  <si>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</si>
  <si>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</si>
  <si>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</si>
  <si>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</si>
  <si>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</si>
  <si>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</si>
  <si>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</si>
  <si>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</si>
  <si>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</si>
  <si>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</si>
  <si>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</si>
  <si>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</si>
  <si>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</si>
  <si>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</si>
  <si>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</si>
  <si>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</si>
  <si>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</si>
  <si>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</si>
  <si>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</si>
  <si>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</si>
  <si>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</si>
  <si>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</si>
  <si>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</si>
  <si>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</si>
  <si>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</si>
  <si>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</si>
  <si>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</si>
  <si>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</si>
  <si>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</si>
  <si>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</si>
  <si>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</si>
  <si>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</si>
  <si>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</si>
  <si>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</si>
  <si>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</si>
  <si>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</si>
  <si>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</si>
  <si>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</si>
  <si>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</si>
  <si>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</si>
  <si>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</si>
  <si>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</si>
  <si>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</si>
  <si>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</si>
  <si>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</si>
  <si>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</si>
  <si>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</si>
  <si>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</si>
  <si>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</si>
  <si>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</si>
  <si>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</si>
  <si>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</si>
  <si>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</si>
  <si>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</si>
  <si>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</si>
  <si>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</si>
  <si>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</si>
  <si>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</si>
  <si>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</si>
  <si>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</si>
  <si>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</si>
  <si>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</si>
  <si>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</si>
  <si>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</si>
  <si>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</si>
  <si>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</si>
  <si>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</si>
  <si>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</si>
  <si>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</si>
  <si>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</si>
  <si>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</si>
  <si>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</si>
  <si>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</si>
  <si>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</si>
  <si>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</si>
  <si>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</si>
  <si>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</si>
  <si>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</si>
  <si>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</si>
  <si>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</si>
  <si>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</si>
  <si>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</si>
  <si>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</si>
  <si>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</si>
  <si>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</si>
  <si>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</si>
  <si>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</si>
  <si>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</si>
  <si>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</si>
  <si>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</si>
  <si>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</si>
  <si>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</si>
  <si>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</si>
  <si>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</si>
  <si>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</si>
  <si>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</si>
  <si>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</si>
  <si>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</si>
  <si>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</si>
  <si>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</si>
  <si>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</si>
  <si>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</si>
  <si>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</si>
  <si>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</si>
  <si>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</si>
  <si>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</si>
  <si>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</si>
  <si>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</si>
  <si>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</si>
  <si>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</si>
  <si>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</si>
  <si>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</si>
  <si>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</si>
  <si>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</si>
  <si>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</si>
  <si>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</si>
  <si>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</si>
  <si>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</si>
  <si>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</si>
  <si>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</si>
  <si>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</si>
  <si>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</si>
  <si>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</si>
  <si>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</si>
  <si>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</si>
  <si>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</si>
  <si>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</si>
  <si>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</si>
  <si>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</si>
  <si>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</si>
  <si>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</si>
  <si>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</si>
  <si>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</si>
  <si>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</si>
  <si>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</si>
  <si>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</si>
  <si>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</si>
  <si>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</si>
  <si>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</si>
  <si>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</si>
  <si>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</si>
  <si>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</si>
  <si>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</si>
  <si>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</si>
  <si>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</si>
  <si>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</si>
  <si>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</si>
  <si>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</si>
  <si>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</si>
  <si>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</si>
  <si>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</si>
  <si>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</si>
  <si>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</si>
  <si>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</si>
  <si>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</si>
  <si>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</si>
  <si>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</si>
  <si>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</si>
  <si>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</si>
  <si>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</si>
  <si>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</si>
  <si>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</si>
  <si>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</si>
  <si>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</si>
  <si>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</si>
  <si>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</si>
  <si>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</si>
  <si>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</si>
  <si>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</si>
  <si>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</si>
  <si>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</si>
  <si>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</si>
  <si>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</si>
  <si>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</si>
  <si>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</si>
  <si>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</si>
  <si>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</si>
  <si>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</si>
  <si>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</si>
  <si>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</si>
  <si>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</si>
  <si>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</si>
  <si>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</si>
  <si>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</si>
  <si>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</si>
  <si>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</si>
  <si>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</si>
  <si>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</si>
  <si>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</si>
  <si>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</si>
  <si>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</si>
  <si>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</si>
  <si>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</si>
  <si>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</si>
  <si>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</si>
  <si>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</si>
  <si>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</si>
  <si>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</si>
  <si>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</si>
  <si>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</si>
  <si>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</si>
  <si>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</si>
  <si>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</si>
  <si>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</si>
  <si>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</si>
  <si>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</si>
  <si>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</si>
  <si>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</si>
  <si>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</si>
  <si>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</si>
  <si>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</si>
  <si>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</si>
  <si>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</si>
  <si>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</si>
  <si>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</si>
  <si>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</si>
  <si>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</si>
  <si>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</si>
  <si>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</si>
  <si>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</si>
  <si>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</si>
  <si>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</si>
  <si>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</si>
  <si>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</si>
  <si>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</si>
  <si>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</si>
  <si>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</si>
  <si>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</si>
  <si>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</si>
  <si>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</si>
  <si>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</si>
  <si>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</si>
  <si>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</si>
  <si>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</si>
  <si>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</si>
  <si>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</si>
  <si>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</si>
  <si>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</si>
  <si>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</si>
  <si>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</si>
  <si>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</si>
  <si>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</si>
  <si>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</si>
  <si>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</si>
  <si>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</si>
  <si>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</si>
  <si>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</si>
  <si>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</si>
  <si>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</si>
  <si>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</si>
  <si>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</si>
  <si>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</si>
  <si>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</si>
  <si>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</si>
  <si>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</si>
  <si>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</si>
  <si>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</si>
  <si>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</si>
  <si>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</si>
  <si>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</si>
  <si>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</si>
  <si>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</si>
  <si>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</si>
  <si>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</si>
  <si>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</si>
  <si>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</si>
  <si>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</si>
  <si>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</si>
  <si>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</si>
  <si>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</si>
  <si>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</si>
  <si>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</si>
  <si>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</si>
  <si>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</si>
  <si>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</si>
  <si>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</si>
  <si>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</si>
  <si>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</si>
  <si>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</si>
  <si>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</si>
  <si>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</si>
  <si>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</si>
  <si>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</si>
  <si>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</si>
  <si>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</si>
  <si>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</si>
  <si>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</si>
  <si>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</si>
  <si>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</si>
  <si>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</si>
  <si>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</si>
  <si>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</si>
  <si>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</si>
  <si>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</si>
  <si>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</si>
  <si>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</si>
  <si>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</si>
  <si>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</si>
  <si>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</si>
  <si>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</si>
  <si>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</si>
  <si>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</si>
  <si>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</si>
  <si>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</si>
  <si>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</si>
  <si>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</si>
  <si>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</si>
  <si>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</si>
  <si>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</si>
  <si>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</si>
  <si>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</si>
  <si>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</si>
  <si>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</si>
  <si>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</si>
  <si>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</si>
  <si>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</si>
  <si>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</si>
  <si>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</si>
  <si>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</si>
  <si>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</si>
  <si>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</si>
  <si>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</si>
  <si>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</si>
  <si>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</si>
  <si>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</si>
  <si>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</si>
  <si>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</si>
  <si>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</si>
  <si>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</si>
  <si>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</si>
  <si>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</si>
  <si>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</si>
  <si>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</si>
  <si>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</si>
  <si>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</si>
  <si>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</si>
  <si>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</si>
  <si>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</si>
  <si>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</si>
  <si>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</si>
  <si>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</si>
  <si>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</si>
  <si>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</si>
  <si>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</si>
  <si>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</si>
  <si>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</si>
  <si>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</si>
  <si>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</si>
  <si>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</si>
  <si>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</si>
  <si>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</si>
  <si>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</si>
  <si>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</si>
  <si>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</si>
  <si>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</si>
  <si>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</si>
  <si>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</si>
  <si>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</si>
  <si>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</si>
  <si>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</si>
  <si>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</si>
  <si>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</si>
  <si>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</si>
  <si>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</si>
  <si>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</si>
  <si>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</si>
  <si>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</si>
  <si>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</si>
  <si>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</si>
  <si>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</si>
  <si>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</si>
  <si>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</si>
  <si>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</si>
  <si>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</si>
  <si>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</si>
  <si>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</si>
  <si>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</si>
  <si>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</si>
  <si>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</si>
  <si>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</si>
  <si>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</si>
  <si>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</si>
  <si>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</si>
  <si>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</si>
  <si>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</si>
  <si>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</si>
  <si>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</si>
  <si>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</si>
  <si>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</si>
  <si>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</si>
  <si>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</si>
  <si>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</si>
  <si>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</si>
  <si>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</si>
  <si>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</si>
  <si>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</si>
  <si>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</si>
  <si>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</si>
  <si>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</si>
  <si>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</si>
  <si>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</si>
  <si>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</si>
  <si>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</si>
  <si>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</si>
  <si>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</si>
  <si>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</si>
  <si>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</si>
  <si>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</si>
  <si>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</si>
  <si>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</si>
  <si>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</si>
  <si>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</si>
  <si>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</si>
  <si>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</si>
  <si>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</si>
  <si>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</si>
  <si>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</si>
  <si>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</si>
  <si>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</si>
  <si>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</si>
  <si>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</si>
  <si>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</si>
  <si>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</si>
  <si>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</si>
  <si>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</si>
  <si>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</si>
  <si>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</si>
  <si>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</si>
  <si>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</si>
  <si>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</si>
  <si>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</si>
  <si>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</si>
  <si>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</si>
  <si>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</si>
  <si>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</si>
  <si>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</si>
  <si>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</si>
  <si>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</si>
  <si>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</si>
  <si>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</si>
  <si>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</si>
  <si>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</si>
  <si>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</si>
  <si>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</si>
  <si>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</si>
  <si>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</si>
  <si>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</si>
  <si>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</si>
  <si>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</si>
  <si>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</si>
  <si>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</si>
  <si>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</si>
  <si>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</si>
  <si>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</si>
  <si>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</si>
  <si>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</si>
  <si>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</si>
  <si>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</si>
  <si>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</si>
  <si>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</si>
  <si>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</si>
  <si>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</si>
  <si>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</si>
  <si>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</si>
  <si>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</si>
  <si>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</si>
  <si>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</si>
  <si>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</si>
  <si>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</si>
  <si>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</si>
  <si>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</si>
  <si>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</si>
  <si>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</si>
  <si>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</si>
  <si>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</si>
  <si>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</si>
  <si>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</si>
  <si>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</si>
  <si>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</si>
  <si>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</si>
  <si>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</si>
  <si>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</si>
  <si>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</si>
  <si>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</si>
  <si>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</si>
  <si>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</si>
  <si>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</si>
  <si>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</si>
  <si>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</si>
  <si>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</si>
  <si>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</si>
  <si>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</si>
  <si>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</si>
  <si>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</si>
  <si>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</si>
  <si>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</si>
  <si>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</si>
  <si>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</si>
  <si>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</si>
  <si>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</si>
  <si>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</si>
  <si>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</si>
  <si>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</si>
  <si>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</si>
  <si>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</si>
  <si>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</si>
  <si>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</si>
  <si>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</si>
  <si>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</si>
  <si>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</si>
  <si>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</si>
  <si>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</si>
  <si>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</si>
  <si>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</si>
  <si>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</si>
  <si>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</si>
  <si>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</si>
  <si>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</si>
  <si>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</si>
  <si>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</si>
  <si>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</si>
  <si>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</si>
  <si>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</si>
  <si>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</si>
  <si>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</si>
  <si>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</si>
  <si>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</si>
  <si>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</si>
  <si>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</si>
  <si>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</si>
  <si>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</si>
  <si>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</si>
  <si>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</si>
  <si>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</si>
  <si>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</si>
  <si>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</si>
  <si>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</si>
  <si>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</si>
  <si>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</si>
  <si>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</si>
  <si>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</si>
  <si>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</si>
  <si>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</si>
  <si>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</si>
  <si>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</si>
  <si>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</si>
  <si>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</si>
  <si>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</si>
  <si>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</si>
  <si>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</si>
  <si>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</si>
  <si>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</si>
  <si>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</si>
  <si>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</si>
  <si>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</si>
  <si>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</si>
  <si>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</si>
  <si>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</si>
  <si>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</si>
  <si>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</si>
  <si>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</si>
  <si>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</si>
  <si>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</si>
  <si>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</si>
  <si>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</si>
  <si>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</si>
  <si>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</si>
  <si>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</si>
  <si>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</si>
  <si>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</si>
  <si>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</si>
  <si>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</si>
  <si>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</si>
  <si>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</si>
  <si>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</si>
  <si>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</si>
  <si>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</si>
  <si>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</si>
  <si>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</si>
  <si>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</si>
  <si>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</si>
  <si>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</si>
  <si>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</si>
  <si>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</si>
  <si>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</si>
  <si>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</si>
  <si>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</si>
  <si>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</si>
  <si>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</si>
  <si>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</si>
  <si>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</si>
  <si>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</si>
  <si>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</si>
  <si>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</si>
  <si>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</si>
  <si>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</si>
  <si>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</si>
  <si>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</si>
  <si>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</si>
  <si>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</si>
  <si>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</si>
  <si>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</si>
  <si>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</si>
  <si>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</si>
  <si>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</si>
  <si>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</si>
  <si>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</si>
  <si>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</si>
  <si>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</si>
  <si>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</si>
  <si>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</si>
  <si>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</si>
  <si>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</si>
  <si>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</si>
  <si>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</si>
  <si>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</si>
  <si>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</si>
  <si>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</si>
  <si>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</si>
  <si>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</si>
  <si>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</si>
  <si>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</si>
  <si>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</si>
  <si>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</si>
  <si>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</si>
  <si>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</si>
  <si>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</si>
  <si>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</si>
  <si>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</si>
  <si>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</si>
  <si>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</si>
  <si>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</si>
  <si>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</si>
  <si>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</si>
  <si>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</si>
  <si>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</si>
  <si>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</si>
  <si>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</si>
  <si>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</si>
  <si>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</si>
  <si>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</si>
  <si>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</si>
  <si>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</si>
  <si>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</si>
  <si>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</si>
  <si>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</si>
  <si>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</si>
  <si>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</si>
  <si>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</si>
  <si>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</si>
  <si>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</si>
  <si>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</si>
  <si>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</si>
  <si>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</si>
  <si>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</si>
  <si>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</si>
  <si>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</si>
  <si>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</si>
  <si>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</si>
  <si>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</si>
  <si>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</si>
  <si>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</si>
  <si>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</si>
  <si>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</si>
  <si>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</si>
  <si>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</si>
  <si>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</si>
  <si>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</si>
  <si>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</si>
  <si>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</si>
  <si>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</si>
  <si>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</si>
  <si>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</si>
  <si>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</si>
  <si>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</si>
  <si>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</si>
  <si>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</si>
  <si>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</si>
  <si>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</si>
  <si>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</si>
  <si>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</si>
  <si>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</si>
  <si>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</si>
  <si>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</si>
  <si>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</si>
  <si>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</si>
  <si>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</si>
  <si>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</si>
  <si>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</si>
  <si>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</si>
  <si>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</si>
  <si>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</si>
  <si>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</si>
  <si>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</si>
  <si>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</si>
  <si>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</si>
  <si>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</si>
  <si>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</si>
  <si>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</si>
  <si>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</si>
  <si>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</si>
  <si>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</si>
  <si>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</si>
  <si>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</si>
  <si>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</si>
  <si>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</si>
  <si>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</si>
  <si>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</si>
  <si>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</si>
  <si>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</si>
  <si>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</si>
  <si>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</si>
  <si>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</si>
  <si>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</si>
  <si>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</si>
  <si>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</si>
  <si>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</si>
  <si>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</si>
  <si>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</si>
  <si>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</si>
  <si>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</si>
  <si>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</si>
  <si>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</si>
  <si>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</si>
  <si>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</si>
  <si>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</si>
  <si>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</si>
  <si>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</si>
  <si>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</si>
  <si>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</si>
  <si>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</si>
  <si>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</si>
  <si>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</si>
  <si>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</si>
  <si>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</si>
  <si>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</si>
  <si>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</si>
  <si>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</si>
  <si>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</si>
  <si>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</si>
  <si>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</si>
  <si>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</si>
  <si>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</si>
  <si>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</si>
  <si>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</si>
  <si>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</si>
  <si>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</si>
  <si>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</si>
  <si>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</si>
  <si>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</si>
  <si>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</si>
  <si>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</si>
  <si>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</si>
  <si>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</si>
  <si>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</si>
  <si>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</si>
  <si>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</si>
  <si>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</si>
  <si>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</si>
  <si>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</si>
  <si>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</si>
  <si>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</si>
  <si>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</si>
  <si>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</si>
  <si>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</si>
  <si>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</si>
  <si>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</si>
  <si>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</si>
  <si>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</si>
  <si>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</si>
  <si>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</si>
  <si>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</si>
  <si>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</si>
  <si>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</si>
  <si>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</si>
  <si>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</si>
  <si>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</si>
  <si>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</si>
  <si>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</si>
  <si>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</si>
  <si>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</si>
  <si>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</si>
  <si>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</si>
  <si>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</si>
  <si>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</si>
  <si>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</si>
  <si>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</si>
  <si>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</si>
  <si>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</si>
  <si>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</si>
  <si>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</si>
  <si>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</si>
  <si>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</si>
  <si>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</si>
  <si>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</si>
  <si>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</si>
  <si>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</si>
  <si>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</si>
  <si>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</si>
  <si>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</si>
  <si>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</si>
  <si>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</si>
  <si>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</si>
  <si>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</si>
  <si>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</si>
  <si>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</si>
  <si>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</si>
  <si>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</si>
  <si>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</si>
  <si>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</si>
  <si>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</si>
  <si>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</si>
  <si>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</si>
  <si>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</si>
  <si>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</si>
  <si>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</si>
  <si>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</si>
  <si>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</si>
  <si>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</si>
  <si>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</si>
  <si>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</si>
  <si>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</si>
  <si>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</si>
  <si>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</si>
  <si>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</si>
  <si>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</si>
  <si>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</si>
  <si>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</si>
  <si>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</si>
  <si>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</si>
  <si>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</si>
  <si>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</si>
  <si>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</si>
  <si>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</si>
  <si>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</si>
  <si>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</si>
  <si>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</si>
  <si>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</si>
  <si>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</si>
  <si>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</si>
  <si>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</si>
  <si>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</si>
  <si>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</si>
  <si>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</si>
  <si>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</si>
  <si>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</si>
  <si>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</si>
  <si>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</si>
  <si>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</si>
  <si>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</si>
  <si>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</si>
  <si>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</si>
  <si>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</si>
  <si>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</si>
  <si>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</si>
  <si>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</si>
  <si>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</si>
  <si>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</si>
  <si>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</si>
  <si>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</si>
  <si>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</si>
  <si>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</si>
  <si>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</si>
  <si>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</si>
  <si>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</si>
  <si>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</si>
  <si>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</si>
  <si>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</si>
  <si>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</si>
  <si>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</si>
  <si>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</si>
  <si>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</si>
  <si>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</si>
  <si>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</si>
  <si>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</si>
  <si>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</si>
  <si>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</si>
  <si>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</si>
  <si>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</si>
  <si>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</si>
  <si>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</si>
  <si>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</si>
  <si>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</si>
  <si>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</si>
  <si>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</si>
  <si>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</si>
  <si>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</si>
  <si>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</si>
  <si>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</si>
  <si>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</si>
  <si>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</si>
  <si>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</si>
  <si>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</si>
  <si>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</si>
  <si>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</si>
  <si>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</si>
  <si>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</si>
  <si>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</si>
  <si>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</si>
  <si>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</si>
  <si>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</si>
  <si>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</si>
  <si>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</si>
  <si>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</si>
  <si>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</si>
  <si>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</si>
  <si>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</si>
  <si>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</si>
  <si>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</si>
  <si>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</si>
  <si>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</si>
  <si>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</si>
  <si>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</si>
  <si>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</si>
  <si>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</si>
  <si>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</si>
  <si>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</si>
  <si>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</si>
  <si>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</si>
  <si>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</si>
  <si>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</si>
  <si>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</si>
  <si>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</si>
  <si>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</si>
  <si>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</si>
  <si>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</si>
  <si>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</si>
  <si>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</si>
  <si>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</si>
  <si>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</si>
  <si>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</si>
  <si>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</si>
  <si>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</si>
  <si>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</si>
  <si>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</si>
  <si>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</si>
  <si>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</si>
  <si>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</si>
  <si>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</si>
  <si>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</si>
  <si>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</si>
  <si>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</si>
  <si>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</si>
  <si>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</si>
  <si>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</si>
  <si>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</si>
  <si>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</si>
  <si>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</si>
  <si>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</si>
  <si>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</si>
  <si>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</si>
  <si>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</si>
  <si>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</si>
  <si>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</si>
  <si>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</si>
  <si>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</si>
  <si>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</si>
  <si>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</si>
  <si>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</si>
  <si>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</si>
  <si>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</si>
  <si>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</si>
  <si>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</si>
  <si>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</si>
  <si>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</si>
  <si>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</si>
  <si>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</si>
  <si>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</si>
  <si>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</si>
  <si>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</si>
  <si>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</si>
  <si>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</si>
  <si>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</si>
  <si>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</si>
  <si>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</si>
  <si>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</si>
  <si>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</si>
  <si>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</si>
  <si>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</si>
  <si>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</si>
  <si>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</si>
  <si>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</si>
  <si>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</si>
  <si>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</si>
  <si>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</si>
  <si>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</si>
  <si>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</si>
  <si>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</si>
  <si>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</si>
  <si>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</si>
  <si>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</si>
  <si>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</si>
  <si>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</si>
  <si>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</si>
  <si>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</si>
  <si>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</si>
  <si>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</si>
  <si>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</si>
  <si>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</si>
  <si>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</si>
  <si>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</si>
  <si>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</si>
  <si>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</si>
  <si>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</si>
  <si>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</si>
  <si>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</si>
  <si>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</si>
  <si>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</si>
  <si>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</si>
  <si>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</si>
  <si>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</si>
  <si>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</si>
  <si>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</si>
  <si>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</si>
  <si>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</si>
  <si>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</si>
  <si>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</si>
  <si>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</si>
  <si>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</si>
  <si>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</si>
  <si>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</si>
  <si>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</si>
  <si>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</si>
  <si>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</si>
  <si>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</si>
  <si>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</si>
  <si>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</si>
  <si>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</si>
  <si>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</si>
  <si>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</si>
  <si>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</si>
  <si>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</si>
  <si>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</si>
  <si>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</si>
  <si>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</si>
  <si>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</si>
  <si>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</si>
  <si>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</si>
  <si>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</si>
  <si>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</si>
  <si>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</si>
  <si>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</si>
  <si>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</si>
  <si>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</si>
  <si>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</si>
  <si>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</si>
  <si>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</si>
  <si>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</si>
  <si>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</si>
  <si>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</si>
  <si>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</si>
  <si>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</si>
  <si>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</si>
  <si>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</si>
  <si>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</si>
  <si>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</si>
  <si>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</si>
  <si>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</si>
  <si>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</si>
  <si>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</si>
  <si>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</si>
  <si>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</si>
  <si>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</si>
  <si>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</si>
  <si>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</si>
  <si>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</si>
  <si>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</si>
  <si>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</si>
  <si>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</si>
  <si>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</si>
  <si>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</si>
  <si>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</si>
  <si>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</si>
  <si>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</si>
  <si>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</si>
  <si>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</si>
  <si>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</si>
  <si>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</si>
  <si>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</si>
  <si>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</si>
  <si>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</si>
  <si>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</si>
  <si>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</si>
  <si>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</si>
  <si>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</si>
  <si>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</si>
  <si>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</si>
  <si>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</si>
  <si>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</si>
  <si>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</si>
  <si>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</si>
  <si>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</si>
  <si>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</si>
  <si>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</si>
  <si>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</si>
  <si>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</si>
  <si>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</si>
  <si>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</si>
  <si>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</si>
  <si>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</si>
  <si>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</si>
  <si>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</si>
  <si>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</si>
  <si>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</si>
  <si>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</si>
  <si>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</si>
  <si>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</si>
  <si>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</si>
  <si>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</si>
  <si>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</si>
  <si>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</si>
  <si>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</si>
  <si>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</si>
  <si>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</si>
  <si>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</si>
  <si>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</si>
  <si>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</si>
  <si>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</si>
  <si>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</si>
  <si>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</si>
  <si>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</si>
  <si>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</si>
  <si>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</si>
  <si>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</si>
  <si>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</si>
  <si>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</si>
  <si>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</si>
  <si>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</si>
  <si>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</si>
  <si>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</si>
  <si>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</si>
  <si>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</si>
  <si>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</si>
  <si>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</si>
  <si>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</si>
  <si>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</si>
  <si>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</si>
  <si>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</si>
  <si>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</si>
  <si>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</si>
  <si>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</si>
  <si>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</si>
  <si>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</si>
  <si>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</si>
  <si>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</si>
  <si>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</si>
  <si>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</si>
  <si>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</si>
  <si>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</si>
  <si>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</si>
  <si>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</si>
  <si>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</si>
  <si>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</si>
  <si>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</si>
  <si>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</si>
  <si>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</si>
  <si>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</si>
  <si>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</si>
  <si>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</si>
  <si>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</si>
  <si>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</si>
  <si>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</si>
  <si>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</si>
  <si>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</si>
  <si>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</si>
  <si>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</si>
  <si>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</si>
  <si>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</si>
  <si>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</si>
  <si>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</si>
  <si>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</si>
  <si>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</si>
  <si>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</si>
  <si>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</si>
  <si>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</si>
  <si>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</si>
  <si>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</si>
  <si>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</si>
  <si>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</si>
  <si>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</si>
  <si>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</si>
  <si>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</si>
  <si>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</si>
  <si>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</si>
  <si>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</si>
  <si>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</si>
  <si>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</si>
  <si>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</si>
  <si>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</si>
  <si>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</si>
  <si>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</si>
  <si>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</si>
  <si>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</si>
  <si>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</si>
  <si>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</si>
  <si>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</si>
  <si>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</si>
  <si>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</si>
  <si>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</si>
  <si>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</si>
  <si>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</si>
  <si>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</si>
  <si>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</si>
  <si>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</si>
  <si>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</si>
  <si>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</si>
  <si>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</si>
  <si>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</si>
  <si>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</si>
  <si>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</si>
  <si>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</si>
  <si>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</si>
  <si>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</si>
  <si>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</si>
  <si>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</si>
  <si>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</si>
  <si>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</si>
  <si>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</si>
  <si>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</si>
  <si>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</si>
  <si>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</si>
  <si>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</si>
  <si>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</si>
  <si>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</si>
  <si>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</si>
  <si>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</si>
  <si>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</si>
  <si>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</si>
  <si>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</si>
  <si>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</si>
  <si>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</si>
  <si>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</si>
  <si>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</si>
  <si>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</si>
  <si>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</si>
  <si>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</si>
  <si>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</si>
  <si>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</si>
  <si>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</si>
  <si>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</si>
  <si>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</si>
  <si>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</si>
  <si>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</si>
  <si>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</si>
  <si>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</si>
  <si>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</si>
  <si>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</si>
  <si>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</si>
  <si>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</si>
  <si>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</si>
  <si>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</si>
  <si>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</si>
  <si>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</si>
  <si>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</si>
  <si>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</si>
  <si>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</si>
  <si>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</si>
  <si>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</si>
  <si>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</si>
  <si>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</si>
  <si>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</si>
  <si>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</si>
  <si>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</si>
  <si>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</si>
  <si>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</si>
  <si>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</si>
  <si>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</si>
  <si>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</si>
  <si>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</si>
  <si>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</si>
  <si>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</si>
  <si>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</si>
  <si>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</si>
  <si>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</si>
  <si>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</si>
  <si>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</si>
  <si>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</si>
  <si>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</si>
  <si>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</si>
  <si>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</si>
  <si>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</si>
  <si>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</si>
  <si>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</si>
  <si>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</si>
  <si>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</si>
  <si>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</si>
  <si>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</si>
  <si>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</si>
  <si>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</si>
  <si>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</si>
  <si>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</si>
  <si>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</si>
  <si>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</si>
  <si>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</si>
  <si>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</si>
  <si>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</si>
  <si>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</si>
  <si>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</si>
  <si>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</si>
  <si>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</si>
  <si>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</si>
  <si>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</si>
  <si>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</si>
  <si>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</si>
  <si>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</si>
  <si>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</si>
  <si>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</si>
  <si>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</si>
  <si>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</si>
  <si>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</si>
  <si>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</si>
  <si>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</si>
  <si>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</si>
  <si>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</si>
  <si>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</si>
  <si>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</si>
  <si>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</si>
  <si>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</si>
  <si>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</si>
  <si>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</si>
  <si>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</si>
  <si>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</si>
  <si>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</si>
  <si>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</si>
  <si>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</si>
  <si>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</si>
  <si>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</si>
  <si>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</si>
  <si>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</si>
  <si>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</si>
  <si>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</si>
  <si>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</si>
  <si>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</si>
  <si>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</si>
  <si>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</si>
  <si>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</si>
  <si>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</si>
  <si>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</si>
  <si>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</si>
  <si>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</si>
  <si>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</si>
  <si>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</si>
  <si>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</si>
  <si>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</si>
  <si>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</si>
  <si>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</si>
  <si>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</si>
  <si>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</si>
  <si>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</si>
  <si>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</si>
  <si>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</si>
  <si>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</si>
  <si>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</si>
  <si>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</si>
  <si>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</si>
  <si>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</si>
  <si>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</si>
  <si>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</si>
  <si>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</si>
  <si>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</si>
  <si>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</si>
  <si>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</si>
  <si>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</si>
  <si>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</si>
  <si>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</si>
  <si>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</si>
  <si>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</si>
  <si>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</si>
  <si>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</si>
  <si>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</si>
  <si>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</si>
  <si>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</si>
  <si>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</si>
  <si>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</si>
  <si>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</si>
  <si>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</si>
  <si>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</si>
  <si>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</si>
  <si>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</si>
  <si>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</si>
  <si>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</si>
  <si>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</si>
  <si>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</si>
  <si>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</si>
  <si>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</si>
  <si>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</si>
  <si>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</si>
  <si>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</si>
  <si>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</si>
  <si>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</si>
  <si>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</si>
  <si>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</si>
  <si>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</si>
  <si>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</si>
  <si>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</si>
  <si>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</si>
  <si>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</si>
  <si>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</si>
  <si>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</si>
  <si>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</si>
  <si>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</si>
  <si>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</si>
  <si>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</si>
  <si>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</si>
  <si>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</si>
  <si>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</si>
  <si>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</si>
  <si>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</si>
  <si>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</si>
  <si>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</si>
  <si>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</si>
  <si>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</si>
  <si>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</si>
  <si>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</si>
  <si>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</si>
  <si>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</si>
  <si>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</si>
  <si>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</si>
  <si>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</si>
  <si>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</si>
  <si>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</si>
  <si>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</si>
  <si>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</si>
  <si>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</si>
  <si>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</si>
  <si>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</si>
  <si>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</si>
  <si>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</si>
  <si>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</si>
  <si>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</si>
  <si>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</si>
  <si>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</si>
  <si>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</si>
  <si>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</si>
  <si>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</si>
  <si>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</si>
  <si>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</si>
  <si>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</si>
  <si>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</si>
  <si>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</si>
  <si>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</si>
  <si>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</si>
  <si>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</si>
  <si>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</si>
  <si>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</si>
  <si>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</si>
  <si>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</si>
  <si>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</si>
  <si>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</si>
  <si>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</si>
  <si>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</si>
  <si>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</si>
  <si>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</si>
  <si>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</si>
  <si>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</si>
  <si>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</si>
  <si>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</si>
  <si>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</si>
  <si>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</si>
  <si>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</si>
  <si>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</si>
  <si>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</si>
  <si>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</si>
  <si>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</si>
  <si>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</si>
  <si>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</si>
  <si>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</si>
  <si>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</si>
  <si>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</si>
  <si>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</si>
  <si>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</si>
  <si>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</si>
  <si>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</si>
  <si>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</si>
  <si>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</si>
  <si>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</si>
  <si>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</si>
  <si>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</si>
  <si>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</si>
  <si>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</si>
  <si>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</si>
  <si>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</si>
  <si>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</si>
  <si>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</si>
  <si>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</si>
  <si>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</si>
  <si>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</si>
  <si>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</si>
  <si>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</si>
  <si>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</si>
  <si>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</si>
  <si>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</si>
  <si>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</si>
  <si>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</si>
  <si>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</si>
  <si>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</si>
  <si>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</si>
  <si>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</si>
  <si>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</si>
  <si>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</si>
  <si>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</si>
  <si>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</si>
  <si>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</si>
  <si>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</si>
  <si>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</si>
  <si>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</si>
  <si>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</si>
  <si>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</si>
  <si>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</si>
  <si>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</si>
  <si>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</si>
  <si>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</si>
  <si>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</si>
  <si>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</si>
  <si>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</si>
  <si>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</si>
  <si>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</si>
  <si>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</si>
  <si>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</si>
  <si>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</si>
  <si>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</si>
  <si>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</si>
  <si>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</si>
  <si>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</si>
  <si>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</si>
  <si>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</si>
  <si>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</si>
  <si>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</si>
  <si>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</si>
  <si>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</si>
  <si>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</si>
  <si>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</si>
  <si>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</si>
  <si>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</si>
  <si>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</si>
  <si>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</si>
  <si>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</si>
  <si>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</si>
  <si>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</si>
  <si>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</si>
  <si>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</si>
  <si>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</si>
  <si>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</si>
  <si>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</si>
  <si>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</si>
  <si>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</si>
  <si>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</si>
  <si>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</si>
  <si>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</si>
  <si>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</si>
  <si>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</si>
  <si>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</si>
  <si>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</si>
  <si>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</si>
  <si>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</si>
  <si>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</si>
  <si>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</si>
  <si>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</si>
  <si>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</si>
  <si>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</si>
  <si>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</si>
  <si>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</si>
  <si>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</si>
  <si>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</si>
  <si>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</si>
  <si>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</si>
  <si>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</si>
  <si>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</si>
  <si>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</si>
  <si>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</si>
  <si>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</si>
  <si>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</si>
  <si>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</si>
  <si>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</si>
  <si>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</si>
  <si>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</si>
  <si>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</si>
  <si>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</si>
  <si>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</si>
  <si>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</si>
  <si>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</si>
  <si>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</si>
  <si>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</si>
  <si>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</si>
  <si>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</si>
  <si>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</si>
  <si>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</si>
  <si>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</si>
  <si>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</si>
  <si>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</si>
  <si>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</si>
  <si>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</si>
  <si>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</si>
  <si>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</si>
  <si>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</si>
  <si>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</si>
  <si>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</si>
  <si>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</si>
  <si>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</si>
  <si>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</si>
  <si>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</si>
  <si>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</si>
  <si>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</si>
  <si>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</si>
  <si>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</si>
  <si>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</si>
  <si>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</si>
  <si>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</si>
  <si>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</si>
  <si>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</si>
  <si>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</si>
  <si>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</si>
  <si>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</si>
  <si>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</si>
  <si>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</si>
  <si>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</si>
  <si>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</si>
  <si>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</si>
  <si>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</si>
  <si>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</si>
  <si>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</si>
  <si>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</si>
  <si>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</si>
  <si>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</si>
  <si>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</si>
  <si>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</si>
  <si>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</si>
  <si>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</si>
  <si>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</si>
  <si>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</si>
  <si>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</si>
  <si>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</si>
  <si>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</si>
  <si>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</si>
  <si>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</si>
  <si>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</si>
  <si>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</si>
  <si>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</si>
  <si>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</si>
  <si>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</si>
  <si>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</si>
  <si>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</si>
  <si>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</si>
  <si>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</si>
  <si>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</si>
  <si>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</si>
  <si>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</si>
  <si>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</si>
  <si>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</si>
  <si>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</si>
  <si>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</si>
  <si>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</si>
  <si>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</si>
  <si>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</si>
  <si>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</si>
  <si>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</si>
  <si>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</si>
  <si>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</si>
  <si>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</si>
  <si>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</si>
  <si>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</si>
  <si>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</si>
  <si>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</si>
  <si>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</si>
  <si>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</si>
  <si>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</si>
  <si>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</si>
  <si>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</si>
  <si>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</si>
  <si>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</si>
  <si>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</si>
  <si>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</si>
  <si>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</si>
  <si>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</si>
  <si>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</si>
  <si>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</si>
  <si>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</si>
  <si>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</si>
  <si>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</si>
  <si>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</si>
  <si>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</si>
  <si>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</si>
  <si>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</si>
  <si>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</si>
  <si>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</si>
  <si>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</si>
  <si>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</si>
  <si>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</si>
  <si>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</si>
  <si>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</si>
  <si>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</si>
  <si>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</si>
  <si>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</si>
  <si>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</si>
  <si>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</si>
  <si>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</si>
  <si>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</si>
  <si>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</si>
  <si>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</si>
  <si>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</si>
  <si>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</si>
  <si>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</si>
  <si>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</si>
  <si>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</si>
  <si>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</si>
  <si>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</si>
  <si>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</si>
  <si>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</si>
  <si>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</si>
  <si>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</si>
  <si>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</si>
  <si>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</si>
  <si>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</si>
  <si>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</si>
  <si>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</si>
  <si>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</si>
  <si>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</si>
  <si>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</si>
  <si>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</si>
  <si>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</si>
  <si>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</si>
  <si>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</si>
  <si>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</si>
  <si>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</si>
  <si>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</si>
  <si>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</si>
  <si>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</si>
  <si>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</si>
  <si>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</si>
  <si>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</si>
  <si>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</si>
  <si>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</si>
  <si>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</si>
  <si>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</si>
  <si>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</si>
  <si>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</si>
  <si>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</si>
  <si>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</si>
  <si>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</si>
  <si>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</si>
  <si>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</si>
  <si>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</si>
  <si>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</si>
  <si>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</si>
  <si>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</si>
  <si>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</si>
  <si>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</si>
  <si>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</si>
  <si>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</si>
  <si>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</si>
  <si>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</si>
  <si>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</si>
  <si>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</si>
  <si>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</si>
  <si>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</si>
  <si>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</si>
  <si>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</si>
  <si>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</si>
  <si>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</si>
  <si>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</si>
  <si>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</si>
  <si>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</si>
  <si>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</si>
  <si>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</si>
  <si>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</si>
  <si>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</si>
  <si>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</si>
  <si>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</si>
  <si>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</si>
  <si>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</si>
  <si>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</si>
  <si>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</si>
  <si>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</si>
  <si>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</si>
  <si>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</si>
  <si>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</si>
  <si>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</si>
  <si>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</si>
  <si>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</si>
  <si>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</si>
  <si>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</si>
  <si>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</si>
  <si>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</si>
  <si>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</si>
  <si>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</si>
  <si>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</si>
  <si>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</si>
  <si>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</si>
  <si>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</si>
  <si>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</si>
  <si>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</si>
  <si>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</si>
  <si>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</si>
  <si>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</si>
  <si>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</si>
  <si>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</si>
  <si>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</si>
  <si>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</si>
  <si>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</si>
  <si>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</si>
  <si>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</si>
  <si>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</si>
  <si>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</si>
  <si>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</si>
  <si>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</si>
  <si>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</si>
  <si>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</si>
  <si>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</si>
  <si>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</si>
  <si>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</si>
  <si>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</si>
  <si>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</si>
  <si>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</si>
  <si>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</si>
  <si>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</si>
  <si>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</si>
  <si>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</si>
  <si>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</si>
  <si>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</si>
  <si>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</si>
  <si>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</si>
  <si>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</si>
  <si>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</si>
  <si>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</si>
  <si>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</si>
  <si>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</si>
  <si>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</si>
  <si>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</si>
  <si>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</si>
  <si>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</si>
  <si>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</si>
  <si>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</si>
  <si>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</si>
  <si>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</si>
  <si>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</si>
  <si>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</si>
  <si>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</si>
  <si>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</si>
  <si>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</si>
  <si>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</si>
  <si>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</si>
  <si>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</si>
  <si>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</si>
  <si>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</si>
  <si>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</si>
  <si>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</si>
  <si>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</si>
  <si>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</si>
  <si>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</si>
  <si>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</si>
  <si>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</si>
  <si>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</si>
  <si>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</si>
  <si>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</si>
  <si>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</si>
  <si>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</si>
  <si>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</si>
  <si>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</si>
  <si>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</si>
  <si>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</si>
  <si>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</si>
  <si>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</si>
  <si>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</si>
  <si>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</si>
  <si>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</si>
  <si>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</si>
  <si>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</si>
  <si>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</si>
  <si>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</si>
  <si>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</si>
  <si>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</si>
  <si>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</si>
  <si>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</si>
  <si>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</si>
  <si>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</si>
  <si>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</si>
  <si>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</si>
  <si>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</si>
  <si>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</si>
  <si>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</si>
  <si>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</si>
  <si>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</si>
  <si>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</si>
  <si>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</si>
  <si>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</si>
  <si>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</si>
  <si>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</si>
  <si>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</si>
  <si>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</si>
  <si>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</si>
  <si>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</si>
  <si>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</si>
  <si>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</si>
  <si>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</si>
  <si>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</si>
  <si>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</si>
  <si>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</si>
  <si>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</si>
  <si>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</si>
  <si>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</si>
  <si>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</si>
  <si>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</si>
  <si>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</si>
  <si>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</si>
  <si>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</si>
  <si>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</si>
  <si>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</si>
  <si>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</si>
  <si>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</si>
  <si>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</si>
  <si>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</si>
  <si>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</si>
  <si>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</si>
  <si>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</si>
  <si>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</si>
  <si>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</si>
  <si>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</si>
  <si>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</si>
  <si>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</si>
  <si>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</si>
  <si>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</si>
  <si>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</si>
  <si>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</si>
  <si>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</si>
  <si>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</si>
  <si>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</si>
  <si>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</si>
  <si>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</si>
  <si>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</si>
  <si>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</si>
  <si>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</si>
  <si>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</si>
  <si>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</si>
  <si>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</si>
  <si>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</si>
  <si>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</si>
  <si>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</si>
  <si>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</si>
  <si>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</si>
  <si>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</si>
  <si>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</si>
  <si>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</si>
  <si>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</si>
  <si>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</si>
  <si>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</si>
  <si>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</si>
  <si>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</si>
  <si>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</si>
  <si>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</si>
  <si>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</si>
  <si>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</si>
  <si>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</si>
  <si>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</si>
  <si>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</si>
  <si>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</si>
  <si>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</si>
  <si>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</si>
  <si>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</si>
  <si>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</si>
  <si>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</si>
  <si>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</si>
  <si>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</si>
  <si>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</si>
  <si>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</si>
  <si>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</si>
  <si>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</si>
  <si>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</si>
  <si>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</si>
  <si>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</si>
  <si>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</si>
  <si>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</si>
  <si>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</si>
  <si>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</si>
  <si>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</si>
  <si>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</si>
  <si>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</si>
  <si>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</si>
  <si>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</si>
  <si>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</si>
  <si>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</si>
  <si>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</si>
  <si>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</si>
  <si>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</si>
  <si>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</si>
  <si>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</si>
  <si>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</si>
  <si>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</si>
  <si>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</si>
  <si>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</si>
  <si>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</si>
  <si>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</si>
  <si>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</si>
  <si>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</si>
  <si>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</si>
  <si>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</si>
  <si>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</si>
  <si>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</si>
  <si>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</si>
  <si>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</si>
  <si>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</si>
  <si>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</si>
  <si>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</si>
  <si>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</si>
  <si>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</si>
  <si>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</si>
  <si>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</si>
  <si>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</si>
  <si>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</si>
  <si>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</si>
  <si>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</si>
  <si>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</si>
  <si>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</si>
  <si>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</si>
  <si>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</si>
  <si>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</si>
  <si>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</si>
  <si>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</si>
  <si>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</si>
  <si>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</si>
  <si>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</si>
  <si>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</si>
  <si>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</si>
  <si>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</si>
  <si>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</si>
  <si>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</si>
  <si>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</si>
  <si>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</si>
  <si>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</si>
  <si>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</si>
  <si>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</si>
  <si>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</si>
  <si>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</si>
  <si>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</si>
  <si>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</si>
  <si>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</si>
  <si>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</si>
  <si>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</si>
  <si>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</si>
  <si>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</si>
  <si>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</si>
  <si>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</si>
  <si>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</si>
  <si>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</si>
  <si>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</si>
  <si>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</si>
  <si>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</si>
  <si>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</si>
  <si>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</si>
  <si>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</si>
  <si>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</si>
  <si>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</si>
  <si>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</si>
  <si>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</si>
  <si>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</si>
  <si>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</si>
  <si>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</si>
  <si>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</si>
  <si>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</si>
  <si>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</si>
  <si>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</si>
  <si>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</si>
  <si>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</si>
  <si>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</si>
  <si>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</si>
  <si>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</si>
  <si>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</si>
  <si>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</si>
  <si>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</si>
  <si>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</si>
  <si>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</si>
  <si>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</si>
  <si>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</si>
  <si>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</si>
  <si>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</si>
  <si>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</si>
  <si>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</si>
  <si>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</si>
  <si>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</si>
  <si>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</si>
  <si>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</si>
  <si>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</si>
  <si>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</si>
  <si>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</si>
  <si>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</si>
  <si>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</si>
  <si>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</si>
  <si>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</si>
  <si>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</si>
  <si>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</si>
  <si>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</si>
  <si>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</si>
  <si>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</si>
  <si>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</si>
  <si>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</si>
  <si>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</si>
  <si>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</si>
  <si>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</si>
  <si>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</si>
  <si>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</si>
  <si>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</si>
  <si>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</si>
  <si>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</si>
  <si>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</si>
  <si>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</si>
  <si>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</si>
  <si>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</si>
  <si>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</si>
  <si>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</si>
  <si>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</si>
  <si>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</si>
  <si>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</si>
  <si>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</si>
  <si>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</si>
  <si>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</si>
  <si>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</si>
  <si>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</si>
  <si>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</si>
  <si>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</si>
  <si>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</si>
  <si>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</si>
  <si>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</si>
  <si>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</si>
  <si>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</si>
  <si>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</si>
  <si>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</si>
  <si>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</si>
  <si>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</si>
  <si>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</si>
  <si>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</si>
  <si>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</si>
  <si>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</si>
  <si>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</si>
  <si>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</si>
  <si>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</si>
  <si>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</si>
  <si>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</si>
  <si>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</si>
  <si>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</si>
  <si>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</si>
  <si>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</si>
  <si>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</si>
  <si>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</si>
  <si>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</si>
  <si>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</si>
  <si>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</si>
  <si>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</si>
  <si>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</si>
  <si>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</si>
  <si>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</si>
  <si>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</si>
  <si>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</si>
  <si>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</si>
  <si>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</si>
  <si>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</si>
  <si>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</si>
  <si>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</si>
  <si>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</si>
  <si>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</si>
  <si>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</si>
  <si>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</si>
  <si>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</si>
  <si>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</si>
  <si>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</si>
  <si>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</si>
  <si>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</si>
  <si>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</si>
  <si>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</si>
  <si>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</si>
  <si>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</si>
  <si>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</si>
  <si>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</si>
  <si>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</si>
  <si>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</si>
  <si>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</si>
  <si>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</si>
  <si>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</si>
  <si>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</si>
  <si>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</si>
  <si>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</si>
  <si>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</si>
  <si>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</si>
  <si>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</si>
  <si>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</si>
  <si>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</si>
  <si>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</si>
  <si>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</si>
  <si>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</si>
  <si>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</si>
  <si>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</si>
  <si>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</si>
  <si>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</si>
  <si>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</si>
  <si>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</si>
  <si>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</si>
  <si>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</si>
  <si>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</si>
  <si>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</si>
  <si>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</si>
  <si>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</si>
  <si>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</si>
  <si>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</si>
  <si>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</si>
  <si>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</si>
  <si>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</si>
  <si>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</si>
  <si>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</si>
  <si>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</si>
  <si>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</si>
  <si>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</si>
  <si>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</si>
  <si>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</si>
  <si>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</si>
  <si>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</si>
  <si>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</si>
  <si>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</si>
  <si>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</si>
  <si>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</si>
  <si>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</si>
  <si>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</si>
  <si>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</si>
  <si>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</si>
  <si>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</si>
  <si>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</si>
  <si>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</si>
  <si>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</si>
  <si>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</si>
  <si>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</si>
  <si>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</si>
  <si>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</si>
  <si>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</si>
  <si>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</si>
  <si>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</si>
  <si>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</si>
  <si>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</si>
  <si>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</si>
  <si>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</si>
  <si>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</si>
  <si>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</si>
  <si>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</si>
  <si>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</si>
  <si>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</si>
  <si>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</si>
  <si>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</si>
  <si>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</si>
  <si>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</si>
  <si>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</si>
  <si>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</si>
  <si>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</si>
  <si>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</si>
  <si>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</si>
  <si>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</si>
  <si>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</si>
  <si>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</si>
  <si>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</si>
  <si>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</si>
  <si>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</si>
  <si>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</si>
  <si>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</si>
  <si>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</si>
  <si>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</si>
  <si>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</si>
  <si>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</si>
  <si>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</si>
  <si>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</si>
  <si>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</si>
  <si>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</si>
  <si>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</si>
  <si>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</si>
  <si>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</si>
  <si>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</si>
  <si>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</si>
  <si>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</si>
  <si>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</si>
  <si>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</si>
  <si>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</si>
  <si>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</si>
  <si>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</si>
  <si>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</si>
  <si>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</si>
  <si>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</si>
  <si>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</si>
  <si>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</si>
  <si>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</si>
  <si>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</si>
  <si>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</si>
  <si>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</si>
  <si>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</si>
  <si>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</si>
  <si>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</si>
  <si>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</si>
  <si>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</si>
  <si>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</si>
  <si>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</si>
  <si>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</si>
  <si>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</si>
  <si>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</si>
  <si>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</si>
  <si>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</si>
  <si>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</si>
  <si>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</si>
  <si>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</si>
  <si>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</si>
  <si>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</si>
  <si>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</si>
  <si>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</si>
  <si>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</si>
  <si>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</si>
  <si>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</si>
  <si>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</si>
  <si>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</si>
  <si>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</si>
  <si>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</si>
  <si>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</si>
  <si>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</si>
  <si>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</si>
  <si>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</si>
  <si>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</si>
  <si>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</si>
  <si>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</si>
  <si>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</si>
  <si>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</si>
  <si>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</si>
  <si>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</si>
  <si>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</si>
  <si>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</si>
  <si>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</si>
  <si>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</si>
  <si>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</si>
  <si>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</si>
  <si>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</si>
  <si>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</si>
  <si>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</si>
  <si>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</si>
  <si>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</si>
  <si>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</si>
  <si>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</si>
  <si>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</si>
  <si>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</si>
  <si>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</si>
  <si>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</si>
  <si>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</si>
  <si>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</si>
  <si>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</si>
  <si>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</si>
  <si>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</si>
  <si>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</si>
  <si>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</si>
  <si>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</si>
  <si>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</si>
  <si>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</si>
  <si>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</si>
  <si>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</si>
  <si>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</si>
  <si>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</si>
  <si>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</si>
  <si>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</si>
  <si>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</si>
  <si>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</si>
  <si>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</si>
  <si>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</si>
  <si>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</si>
  <si>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</si>
  <si>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</si>
  <si>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</si>
  <si>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</si>
  <si>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</si>
  <si>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</si>
  <si>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</si>
  <si>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</si>
  <si>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</si>
  <si>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</si>
  <si>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</si>
  <si>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</si>
  <si>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</si>
  <si>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</si>
  <si>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</si>
  <si>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</si>
  <si>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</si>
  <si>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</si>
  <si>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</si>
  <si>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</si>
  <si>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</si>
  <si>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</si>
  <si>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</si>
  <si>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</si>
  <si>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</si>
  <si>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</si>
  <si>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</si>
  <si>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</si>
  <si>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</si>
  <si>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</si>
  <si>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</si>
  <si>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</si>
  <si>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</si>
  <si>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</si>
  <si>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</si>
  <si>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</si>
  <si>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</si>
  <si>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</si>
  <si>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</si>
  <si>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</si>
  <si>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</si>
  <si>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</si>
  <si>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</si>
  <si>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</si>
  <si>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</si>
  <si>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</si>
  <si>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</si>
  <si>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</si>
  <si>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</si>
  <si>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</si>
  <si>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</si>
  <si>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</si>
  <si>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</si>
  <si>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</si>
  <si>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</si>
  <si>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</si>
  <si>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</si>
  <si>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</si>
  <si>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</si>
  <si>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</si>
  <si>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</si>
  <si>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</si>
  <si>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</si>
  <si>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</si>
  <si>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</si>
  <si>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</si>
  <si>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</si>
  <si>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</si>
  <si>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</si>
  <si>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</si>
  <si>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</si>
  <si>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</si>
  <si>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</si>
  <si>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</si>
  <si>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</si>
  <si>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</si>
  <si>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</si>
  <si>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</si>
  <si>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</si>
  <si>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</si>
  <si>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</si>
  <si>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</si>
  <si>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</si>
  <si>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</si>
  <si>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</si>
  <si>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</si>
  <si>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</si>
  <si>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</si>
  <si>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</si>
  <si>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</si>
  <si>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</si>
  <si>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</si>
  <si>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</si>
  <si>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</si>
  <si>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</si>
  <si>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</si>
  <si>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</si>
  <si>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</si>
  <si>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</si>
  <si>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</si>
  <si>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</si>
  <si>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</si>
  <si>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</si>
  <si>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</si>
  <si>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</si>
  <si>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</si>
  <si>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</si>
  <si>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</si>
  <si>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</si>
  <si>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</si>
  <si>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</si>
  <si>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</si>
  <si>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</si>
  <si>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</si>
  <si>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</si>
  <si>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</si>
  <si>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</si>
  <si>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</si>
  <si>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</si>
  <si>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</si>
  <si>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</si>
  <si>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</si>
  <si>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</si>
  <si>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</si>
  <si>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</si>
  <si>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</si>
  <si>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</si>
  <si>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</si>
  <si>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</si>
  <si>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</si>
  <si>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</si>
  <si>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</si>
  <si>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</si>
  <si>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</si>
  <si>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</si>
  <si>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</si>
  <si>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</si>
  <si>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</si>
  <si>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</si>
  <si>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</si>
  <si>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</si>
  <si>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</si>
  <si>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</si>
  <si>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</si>
  <si>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</si>
  <si>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</si>
  <si>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</si>
  <si>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</si>
  <si>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</si>
  <si>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</si>
  <si>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</si>
  <si>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</si>
  <si>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</si>
  <si>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</si>
  <si>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</si>
  <si>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</si>
  <si>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</si>
  <si>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</si>
  <si>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</si>
  <si>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</si>
  <si>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</si>
  <si>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</si>
  <si>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</si>
  <si>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</si>
  <si>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</si>
  <si>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</si>
  <si>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</si>
  <si>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</si>
  <si>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</si>
  <si>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</si>
  <si>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</si>
  <si>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</si>
  <si>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</si>
  <si>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</si>
  <si>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</si>
  <si>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</si>
  <si>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</si>
  <si>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</si>
  <si>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</si>
  <si>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</si>
  <si>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</si>
  <si>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</si>
  <si>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</si>
  <si>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</si>
  <si>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</si>
  <si>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</si>
  <si>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</si>
  <si>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</si>
  <si>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</si>
  <si>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</si>
  <si>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</si>
  <si>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</si>
  <si>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</si>
  <si>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</si>
  <si>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</si>
  <si>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</si>
  <si>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</si>
  <si>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</si>
  <si>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</si>
  <si>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</si>
  <si>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</si>
  <si>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</si>
  <si>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</si>
  <si>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</si>
  <si>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</si>
  <si>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</si>
  <si>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</si>
  <si>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</si>
  <si>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</si>
  <si>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</si>
  <si>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</si>
  <si>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</si>
  <si>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</si>
  <si>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</si>
  <si>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</si>
  <si>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</si>
  <si>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</si>
  <si>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</si>
  <si>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</si>
  <si>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</si>
  <si>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</si>
  <si>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</si>
  <si>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</si>
  <si>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</si>
  <si>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</si>
  <si>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</si>
  <si>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</si>
  <si>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</si>
  <si>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</si>
  <si>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</si>
  <si>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</si>
  <si>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</si>
  <si>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</si>
  <si>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</si>
  <si>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</si>
  <si>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</si>
  <si>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</si>
  <si>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</si>
  <si>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</si>
  <si>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</si>
  <si>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</si>
  <si>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</si>
  <si>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</si>
  <si>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</si>
  <si>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</si>
  <si>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</si>
  <si>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</si>
  <si>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</si>
  <si>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</si>
  <si>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</si>
  <si>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</si>
  <si>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</si>
  <si>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</si>
  <si>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</si>
  <si>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</si>
  <si>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</si>
  <si>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</si>
  <si>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</si>
  <si>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</si>
  <si>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</si>
  <si>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</si>
  <si>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</si>
  <si>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</si>
  <si>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</si>
  <si>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</si>
  <si>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</si>
  <si>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</si>
  <si>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</si>
  <si>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</si>
  <si>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</si>
  <si>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</si>
  <si>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</si>
  <si>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</si>
  <si>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</si>
  <si>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</si>
  <si>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</si>
  <si>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</si>
  <si>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</si>
  <si>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</si>
  <si>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</si>
  <si>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</si>
  <si>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</si>
  <si>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</si>
  <si>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</si>
  <si>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</si>
  <si>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</si>
  <si>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</si>
  <si>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</si>
  <si>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</si>
  <si>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</si>
  <si>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</si>
  <si>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</si>
  <si>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</si>
  <si>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</si>
  <si>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</si>
  <si>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</si>
  <si>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</si>
  <si>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</si>
  <si>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</si>
  <si>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</si>
  <si>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</si>
  <si>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</si>
  <si>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</si>
  <si>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</si>
  <si>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</si>
  <si>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</si>
  <si>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</si>
  <si>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</si>
  <si>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</si>
  <si>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</si>
  <si>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</si>
  <si>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</si>
  <si>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</si>
  <si>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</si>
  <si>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</si>
  <si>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</si>
  <si>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</si>
  <si>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</si>
  <si>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</si>
  <si>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</si>
  <si>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</si>
  <si>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</si>
  <si>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</si>
  <si>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</si>
  <si>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</si>
  <si>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</si>
  <si>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</si>
  <si>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</si>
  <si>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</si>
  <si>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</si>
  <si>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</si>
  <si>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</si>
  <si>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</si>
  <si>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</si>
  <si>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</si>
  <si>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</si>
  <si>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</si>
  <si>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</si>
  <si>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</si>
  <si>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</si>
  <si>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</si>
  <si>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</si>
  <si>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</si>
  <si>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</si>
  <si>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</si>
  <si>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</si>
  <si>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</si>
  <si>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</si>
  <si>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</si>
  <si>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</si>
  <si>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</si>
  <si>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</si>
  <si>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</si>
  <si>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</si>
  <si>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</si>
  <si>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</si>
  <si>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</si>
  <si>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</si>
  <si>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</si>
  <si>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</si>
  <si>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</si>
  <si>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</si>
  <si>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</si>
  <si>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</si>
  <si>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</si>
  <si>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</si>
  <si>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</si>
  <si>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</si>
  <si>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</si>
  <si>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</si>
  <si>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</si>
  <si>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</si>
  <si>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</si>
  <si>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</si>
  <si>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</si>
  <si>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</si>
  <si>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</si>
  <si>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</si>
  <si>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</si>
  <si>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</si>
  <si>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</si>
  <si>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</si>
  <si>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</si>
  <si>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</si>
  <si>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</si>
  <si>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</si>
  <si>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</si>
  <si>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</si>
  <si>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</si>
  <si>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</si>
  <si>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</si>
  <si>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</si>
  <si>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</si>
  <si>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</si>
  <si>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</si>
  <si>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</si>
  <si>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</si>
  <si>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</si>
  <si>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</si>
  <si>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</si>
  <si>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</si>
  <si>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</si>
  <si>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</si>
  <si>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</si>
  <si>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</si>
  <si>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</si>
  <si>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</si>
  <si>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</si>
  <si>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</si>
  <si>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</si>
  <si>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</si>
  <si>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</si>
  <si>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</si>
  <si>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</si>
  <si>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</si>
  <si>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</si>
  <si>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</si>
  <si>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</si>
  <si>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</si>
  <si>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</si>
  <si>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</si>
  <si>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</si>
  <si>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</si>
  <si>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</si>
  <si>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</si>
  <si>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</si>
  <si>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</si>
  <si>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</si>
  <si>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</si>
  <si>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</si>
  <si>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</si>
  <si>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</si>
  <si>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</si>
  <si>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</si>
  <si>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</si>
  <si>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</si>
  <si>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</si>
  <si>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</si>
  <si>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</si>
  <si>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</si>
  <si>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</si>
  <si>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</si>
  <si>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</si>
  <si>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</si>
  <si>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</si>
  <si>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</si>
  <si>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</si>
  <si>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</si>
  <si>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</si>
  <si>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</si>
  <si>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</si>
  <si>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</si>
  <si>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</si>
  <si>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</si>
  <si>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</si>
  <si>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</si>
  <si>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</si>
  <si>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</si>
  <si>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</si>
  <si>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</si>
  <si>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</si>
  <si>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</si>
  <si>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</si>
  <si>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</si>
  <si>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</si>
  <si>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</si>
  <si>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</si>
  <si>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</si>
  <si>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</si>
  <si>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</si>
  <si>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</si>
  <si>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</si>
  <si>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</si>
  <si>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</si>
  <si>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</si>
  <si>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</si>
  <si>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</si>
  <si>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</si>
  <si>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</si>
  <si>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</si>
  <si>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</si>
  <si>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</si>
  <si>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</si>
  <si>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</si>
  <si>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</si>
  <si>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</si>
  <si>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</si>
  <si>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</si>
  <si>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</si>
  <si>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</si>
  <si>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</si>
  <si>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</si>
  <si>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</si>
  <si>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</si>
  <si>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</si>
  <si>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</si>
  <si>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</si>
  <si>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</si>
  <si>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</si>
  <si>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</si>
  <si>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</si>
  <si>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</si>
  <si>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</si>
  <si>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</si>
  <si>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</si>
  <si>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</si>
  <si>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</si>
  <si>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</si>
  <si>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</si>
  <si>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</si>
  <si>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</si>
  <si>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</si>
  <si>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</si>
  <si>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</si>
  <si>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</si>
  <si>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</si>
  <si>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</si>
  <si>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</si>
  <si>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</si>
  <si>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</si>
  <si>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</si>
  <si>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</si>
  <si>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</si>
  <si>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</si>
  <si>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</si>
  <si>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</si>
  <si>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</si>
  <si>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</si>
  <si>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</si>
  <si>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</si>
  <si>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</si>
  <si>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</si>
  <si>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</si>
  <si>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</si>
  <si>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</si>
  <si>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</si>
  <si>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</si>
  <si>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</si>
  <si>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</si>
  <si>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</si>
  <si>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</si>
  <si>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</si>
  <si>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</si>
  <si>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</si>
  <si>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</si>
  <si>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</si>
  <si>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</si>
  <si>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</si>
  <si>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</si>
  <si>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</si>
  <si>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</si>
  <si>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</si>
  <si>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</si>
  <si>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</si>
  <si>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</si>
  <si>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</si>
  <si>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</si>
  <si>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</si>
  <si>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</si>
  <si>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</si>
  <si>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</si>
  <si>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</si>
  <si>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</si>
  <si>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</si>
  <si>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</si>
  <si>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</si>
  <si>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</si>
  <si>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</si>
  <si>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</si>
  <si>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</si>
  <si>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</si>
  <si>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</si>
  <si>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</si>
  <si>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</si>
  <si>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</si>
  <si>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</si>
  <si>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</si>
  <si>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</si>
  <si>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</si>
  <si>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</si>
  <si>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</si>
  <si>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</si>
  <si>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</si>
  <si>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</si>
  <si>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</si>
  <si>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</si>
  <si>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</si>
  <si>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</si>
  <si>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</si>
  <si>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</si>
  <si>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</si>
  <si>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</si>
  <si>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</si>
  <si>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</si>
  <si>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</si>
  <si>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</si>
  <si>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</si>
  <si>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</si>
  <si>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</si>
  <si>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</si>
  <si>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</si>
  <si>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</si>
  <si>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</si>
  <si>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</si>
  <si>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</si>
  <si>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</si>
  <si>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</si>
  <si>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</si>
  <si>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</si>
  <si>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</si>
  <si>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</si>
  <si>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</si>
  <si>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</si>
  <si>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</si>
  <si>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</si>
  <si>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</si>
  <si>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</si>
  <si>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</si>
  <si>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</si>
  <si>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</si>
  <si>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</si>
  <si>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</si>
  <si>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</si>
  <si>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</si>
  <si>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</si>
  <si>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</si>
  <si>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</si>
  <si>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</si>
  <si>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</si>
  <si>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</si>
  <si>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</si>
  <si>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</si>
  <si>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</si>
  <si>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</si>
  <si>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</si>
  <si>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</si>
  <si>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</si>
  <si>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</si>
  <si>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</si>
  <si>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</si>
  <si>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</si>
  <si>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</si>
  <si>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</si>
  <si>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</si>
  <si>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</si>
  <si>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</si>
  <si>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</si>
  <si>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</si>
  <si>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</si>
  <si>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</si>
  <si>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</si>
  <si>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</si>
  <si>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</si>
  <si>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</si>
  <si>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</si>
  <si>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</si>
  <si>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</si>
  <si>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</si>
  <si>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</si>
  <si>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</si>
  <si>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</si>
  <si>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</si>
  <si>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</si>
  <si>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</si>
  <si>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</si>
  <si>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</si>
  <si>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</si>
  <si>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</si>
  <si>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</si>
  <si>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</si>
  <si>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</si>
  <si>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</si>
  <si>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</si>
  <si>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</si>
  <si>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</si>
  <si>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</si>
  <si>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</si>
  <si>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</si>
  <si>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</si>
  <si>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</si>
  <si>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</si>
  <si>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</si>
  <si>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</si>
  <si>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</si>
  <si>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</si>
  <si>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</si>
  <si>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</si>
  <si>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</si>
  <si>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</si>
  <si>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</si>
  <si>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</si>
  <si>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</si>
  <si>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</si>
  <si>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</si>
  <si>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</si>
  <si>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</si>
  <si>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</si>
  <si>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</si>
  <si>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</si>
  <si>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</si>
  <si>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</si>
  <si>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</si>
  <si>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</si>
  <si>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</si>
  <si>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</si>
  <si>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</si>
  <si>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</si>
  <si>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</si>
  <si>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</si>
  <si>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</si>
  <si>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</si>
  <si>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</si>
  <si>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</si>
  <si>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</si>
  <si>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</si>
  <si>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</si>
  <si>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</si>
  <si>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</si>
  <si>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</si>
  <si>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</si>
  <si>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</si>
  <si>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</si>
  <si>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</si>
  <si>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</si>
  <si>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</si>
  <si>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</si>
  <si>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</si>
  <si>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</si>
  <si>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</si>
  <si>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</si>
  <si>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</si>
  <si>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</si>
  <si>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</si>
  <si>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</si>
  <si>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</si>
  <si>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</si>
  <si>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</si>
  <si>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</si>
  <si>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</si>
  <si>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</si>
  <si>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</si>
  <si>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</si>
  <si>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</si>
  <si>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</si>
  <si>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</si>
  <si>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</si>
  <si>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</si>
  <si>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</si>
  <si>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</si>
  <si>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</si>
  <si>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</si>
  <si>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</si>
  <si>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</si>
  <si>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</si>
  <si>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</si>
  <si>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</si>
  <si>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</si>
  <si>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</si>
  <si>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</si>
  <si>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</si>
  <si>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</si>
  <si>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</si>
  <si>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</si>
  <si>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</si>
  <si>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</si>
  <si>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</si>
  <si>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</si>
  <si>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</si>
  <si>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</si>
  <si>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</si>
  <si>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</si>
  <si>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</si>
  <si>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</si>
  <si>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</si>
  <si>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</si>
  <si>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</si>
  <si>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</si>
  <si>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</si>
  <si>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</si>
  <si>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</si>
  <si>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</si>
  <si>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</si>
  <si>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</si>
  <si>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</si>
  <si>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</si>
  <si>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</si>
  <si>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</si>
  <si>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</si>
  <si>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</si>
  <si>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</si>
  <si>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</si>
  <si>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</si>
  <si>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</si>
  <si>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</si>
  <si>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</si>
  <si>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</si>
  <si>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</si>
  <si>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</si>
  <si>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</si>
  <si>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</si>
  <si>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</si>
  <si>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</si>
  <si>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</si>
  <si>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</si>
  <si>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</si>
  <si>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</si>
  <si>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</si>
  <si>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</si>
  <si>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</si>
  <si>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</si>
  <si>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</si>
  <si>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</si>
  <si>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</si>
  <si>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</si>
  <si>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</si>
  <si>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</si>
  <si>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</si>
  <si>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</si>
  <si>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</si>
  <si>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</si>
  <si>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</si>
  <si>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</si>
  <si>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</si>
  <si>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</si>
  <si>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</si>
  <si>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</si>
  <si>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</si>
  <si>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</si>
  <si>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</si>
  <si>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</si>
  <si>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</si>
  <si>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</si>
  <si>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</si>
  <si>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</si>
  <si>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</si>
  <si>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</si>
  <si>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</si>
  <si>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</si>
  <si>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</si>
  <si>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</si>
  <si>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</si>
  <si>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</si>
  <si>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</si>
  <si>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</si>
  <si>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</si>
  <si>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</si>
  <si>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</si>
  <si>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</si>
  <si>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</si>
  <si>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</si>
  <si>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</si>
  <si>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</si>
  <si>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</si>
  <si>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</si>
  <si>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</si>
  <si>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</si>
  <si>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</si>
  <si>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</si>
  <si>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</si>
  <si>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</si>
  <si>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</si>
  <si>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</si>
  <si>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</si>
  <si>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</si>
  <si>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</si>
  <si>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</si>
  <si>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</si>
  <si>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</si>
  <si>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</si>
  <si>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</si>
  <si>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</si>
  <si>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</si>
  <si>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</si>
  <si>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</si>
  <si>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</si>
  <si>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</si>
  <si>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</si>
  <si>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</si>
  <si>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</si>
  <si>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</si>
  <si>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</si>
  <si>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</si>
  <si>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</si>
  <si>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</si>
  <si>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</si>
  <si>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</si>
  <si>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</si>
  <si>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</si>
  <si>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</si>
  <si>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</si>
  <si>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</si>
  <si>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</si>
  <si>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</si>
  <si>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</si>
  <si>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</si>
  <si>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</si>
  <si>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</si>
  <si>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</si>
  <si>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</si>
  <si>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</si>
  <si>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</si>
  <si>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</si>
  <si>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</si>
  <si>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</si>
  <si>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</si>
  <si>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</si>
  <si>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</si>
  <si>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</si>
  <si>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</si>
  <si>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</si>
  <si>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</si>
  <si>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</si>
  <si>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</si>
  <si>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</si>
  <si>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</si>
  <si>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</si>
  <si>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</si>
  <si>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</si>
  <si>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</si>
  <si>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</si>
  <si>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</si>
  <si>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</si>
  <si>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</si>
  <si>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</si>
  <si>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</si>
  <si>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</si>
  <si>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</si>
  <si>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</si>
  <si>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</si>
  <si>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</si>
  <si>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</si>
  <si>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</si>
  <si>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</si>
  <si>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</si>
  <si>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</si>
  <si>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</si>
  <si>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</si>
  <si>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</si>
  <si>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</si>
  <si>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</si>
  <si>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</si>
  <si>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</si>
  <si>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</si>
  <si>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</si>
  <si>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</si>
  <si>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</si>
  <si>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</si>
  <si>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</si>
  <si>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</si>
  <si>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</si>
  <si>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</si>
  <si>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</si>
  <si>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</si>
  <si>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</si>
  <si>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</si>
  <si>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</si>
  <si>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</si>
  <si>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</si>
  <si>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</si>
  <si>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</si>
  <si>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</si>
  <si>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</si>
  <si>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</si>
  <si>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</si>
  <si>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</si>
  <si>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</si>
  <si>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</si>
  <si>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</si>
  <si>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</si>
  <si>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</si>
  <si>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</si>
  <si>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</si>
  <si>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</si>
  <si>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</si>
  <si>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</si>
  <si>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</si>
  <si>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</si>
  <si>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</si>
  <si>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</si>
  <si>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</si>
  <si>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</si>
  <si>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</si>
  <si>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</si>
  <si>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</si>
  <si>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</si>
  <si>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</si>
  <si>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</si>
  <si>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</si>
  <si>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</si>
  <si>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</si>
  <si>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</si>
  <si>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</si>
  <si>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</si>
  <si>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</si>
  <si>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</si>
  <si>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</si>
  <si>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</si>
  <si>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</si>
  <si>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</si>
  <si>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</si>
  <si>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</si>
  <si>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</si>
  <si>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</si>
  <si>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</si>
  <si>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</si>
  <si>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</si>
  <si>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</si>
  <si>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</si>
  <si>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</si>
  <si>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</si>
  <si>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</si>
  <si>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</si>
  <si>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</si>
  <si>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</si>
  <si>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</si>
  <si>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</si>
  <si>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</si>
  <si>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</si>
  <si>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</si>
  <si>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</si>
  <si>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</si>
  <si>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</si>
  <si>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</si>
  <si>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</si>
  <si>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</si>
  <si>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</si>
  <si>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</si>
  <si>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</si>
  <si>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</si>
  <si>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</si>
  <si>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</si>
  <si>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</si>
  <si>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</si>
  <si>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</si>
  <si>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</si>
  <si>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</si>
  <si>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</si>
  <si>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</si>
  <si>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</si>
  <si>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</si>
  <si>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</si>
  <si>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</si>
  <si>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</si>
  <si>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</si>
  <si>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</si>
  <si>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</si>
  <si>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</si>
  <si>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</si>
  <si>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</si>
  <si>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</si>
  <si>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</si>
  <si>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</si>
  <si>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</si>
  <si>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</si>
  <si>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</si>
  <si>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</si>
  <si>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</si>
  <si>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</si>
  <si>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</si>
  <si>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</si>
  <si>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</si>
  <si>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</si>
  <si>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</si>
  <si>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</si>
  <si>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</si>
  <si>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</si>
  <si>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</si>
  <si>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</si>
  <si>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</si>
  <si>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</si>
  <si>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</si>
  <si>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</si>
  <si>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</si>
  <si>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</si>
  <si>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</si>
  <si>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</si>
  <si>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</si>
  <si>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</si>
  <si>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</si>
  <si>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</si>
  <si>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</si>
  <si>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</si>
  <si>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</si>
  <si>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</si>
  <si>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</si>
  <si>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</si>
  <si>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</si>
  <si>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</si>
  <si>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</si>
  <si>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</si>
  <si>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</si>
  <si>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</si>
  <si>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</si>
  <si>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</si>
  <si>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</si>
  <si>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</si>
  <si>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</si>
  <si>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</si>
  <si>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</si>
  <si>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</si>
  <si>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</si>
  <si>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</si>
  <si>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</si>
  <si>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</si>
  <si>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</si>
  <si>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</si>
  <si>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</si>
  <si>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</si>
  <si>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</si>
  <si>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</si>
  <si>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</si>
  <si>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</si>
  <si>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</si>
  <si>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</si>
  <si>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</si>
  <si>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</si>
  <si>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</si>
  <si>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</si>
  <si>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</si>
  <si>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</si>
  <si>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</si>
  <si>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</si>
  <si>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</si>
  <si>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</si>
  <si>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</si>
  <si>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</si>
  <si>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</si>
  <si>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</si>
  <si>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</si>
  <si>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</si>
  <si>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</si>
  <si>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</si>
  <si>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</si>
  <si>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</si>
  <si>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</si>
  <si>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</si>
  <si>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</si>
  <si>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</si>
  <si>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</si>
  <si>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</si>
  <si>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</si>
  <si>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</si>
  <si>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</si>
  <si>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</si>
  <si>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</si>
  <si>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</si>
  <si>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</si>
  <si>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</si>
  <si>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</si>
  <si>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</si>
  <si>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</si>
  <si>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</si>
  <si>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</si>
  <si>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</si>
  <si>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</si>
  <si>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</si>
  <si>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</si>
  <si>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</si>
  <si>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</si>
  <si>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</si>
  <si>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</si>
  <si>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</si>
  <si>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</si>
  <si>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</si>
  <si>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</si>
  <si>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</si>
  <si>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</si>
  <si>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</si>
  <si>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</si>
  <si>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</si>
  <si>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</si>
  <si>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</si>
  <si>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</si>
  <si>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</si>
  <si>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</si>
  <si>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</si>
  <si>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</si>
  <si>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</si>
  <si>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</si>
  <si>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</si>
  <si>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</si>
  <si>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</si>
  <si>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</si>
  <si>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</si>
  <si>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</si>
  <si>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</si>
  <si>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</si>
  <si>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</si>
  <si>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</si>
  <si>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</si>
  <si>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</si>
  <si>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</si>
  <si>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</si>
  <si>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</si>
  <si>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</si>
  <si>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</si>
  <si>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</si>
  <si>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</si>
  <si>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</si>
  <si>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</si>
  <si>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</si>
  <si>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</si>
  <si>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</si>
  <si>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</si>
  <si>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</si>
  <si>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</si>
  <si>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</si>
  <si>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</si>
  <si>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</si>
  <si>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</si>
  <si>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</si>
  <si>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</si>
  <si>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</si>
  <si>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</si>
  <si>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</si>
  <si>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</si>
  <si>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</si>
  <si>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</si>
  <si>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</si>
  <si>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</si>
  <si>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</si>
  <si>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</si>
  <si>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</si>
  <si>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</si>
  <si>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</si>
  <si>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</si>
  <si>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</si>
  <si>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</si>
  <si>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</si>
  <si>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</si>
  <si>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</si>
  <si>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</si>
  <si>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</si>
  <si>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</si>
  <si>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</si>
  <si>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</si>
  <si>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</si>
  <si>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</si>
  <si>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</si>
  <si>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</si>
  <si>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</si>
  <si>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</si>
  <si>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</si>
  <si>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</si>
  <si>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</si>
  <si>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</si>
  <si>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</si>
  <si>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</si>
  <si>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</si>
  <si>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</si>
  <si>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</si>
  <si>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</si>
  <si>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</si>
  <si>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</si>
  <si>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</si>
  <si>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</si>
  <si>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</si>
  <si>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</si>
  <si>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</si>
  <si>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</si>
  <si>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</si>
  <si>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</si>
  <si>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</si>
  <si>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</si>
  <si>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</si>
  <si>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</si>
  <si>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</si>
  <si>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</si>
  <si>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</si>
  <si>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</si>
  <si>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</si>
  <si>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</si>
  <si>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</si>
  <si>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</si>
  <si>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</si>
  <si>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</si>
  <si>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</si>
  <si>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</si>
  <si>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</si>
  <si>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</si>
  <si>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</si>
  <si>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</si>
  <si>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</si>
  <si>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</si>
  <si>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</si>
  <si>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</si>
  <si>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</si>
  <si>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</si>
  <si>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</si>
  <si>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</si>
  <si>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</si>
  <si>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</si>
  <si>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</si>
  <si>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</si>
  <si>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</si>
  <si>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</si>
  <si>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</si>
  <si>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</si>
  <si>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</si>
  <si>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</si>
  <si>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</si>
  <si>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</si>
  <si>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</si>
  <si>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</si>
  <si>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</si>
  <si>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</si>
  <si>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</si>
  <si>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</si>
  <si>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</si>
  <si>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</si>
  <si>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</si>
  <si>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</si>
  <si>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</si>
  <si>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</si>
  <si>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</si>
  <si>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</si>
  <si>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</si>
  <si>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</si>
  <si>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</si>
  <si>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</si>
  <si>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</si>
  <si>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</si>
  <si>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</si>
  <si>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</si>
  <si>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</si>
  <si>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</si>
  <si>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</si>
  <si>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</si>
  <si>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</si>
  <si>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</si>
  <si>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</si>
  <si>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</si>
  <si>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</si>
  <si>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</si>
  <si>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</si>
  <si>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</si>
  <si>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</si>
  <si>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</si>
  <si>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</si>
  <si>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</si>
  <si>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</si>
  <si>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</si>
  <si>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</si>
  <si>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</si>
  <si>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</si>
  <si>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</si>
  <si>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</si>
  <si>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</si>
  <si>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</si>
  <si>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</si>
  <si>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</si>
  <si>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</si>
  <si>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</si>
  <si>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</si>
  <si>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</si>
  <si>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</si>
  <si>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</si>
  <si>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</si>
  <si>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</si>
  <si>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</si>
  <si>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</si>
  <si>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</si>
  <si>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</si>
  <si>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</si>
  <si>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</si>
  <si>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</si>
  <si>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</si>
  <si>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</si>
  <si>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</si>
  <si>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</si>
  <si>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</si>
  <si>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</si>
  <si>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</si>
  <si>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</si>
  <si>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</si>
  <si>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</si>
  <si>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</si>
  <si>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</si>
  <si>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</si>
  <si>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</si>
  <si>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</si>
  <si>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</si>
  <si>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</si>
  <si>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</si>
  <si>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</si>
  <si>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</si>
  <si>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</si>
  <si>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</si>
  <si>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</si>
  <si>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</si>
  <si>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</si>
  <si>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</si>
  <si>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</si>
  <si>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</si>
  <si>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</si>
  <si>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</si>
  <si>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</si>
  <si>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</si>
  <si>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</si>
  <si>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</si>
  <si>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</si>
  <si>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</si>
  <si>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</si>
  <si>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</si>
  <si>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</si>
  <si>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</si>
  <si>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</si>
  <si>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</si>
  <si>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</si>
  <si>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</si>
  <si>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</si>
  <si>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</si>
  <si>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</si>
  <si>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</si>
  <si>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</si>
  <si>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</si>
  <si>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</si>
  <si>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</si>
  <si>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</si>
  <si>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</si>
  <si>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</si>
  <si>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</si>
  <si>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</si>
  <si>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</si>
  <si>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</si>
  <si>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</si>
  <si>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</si>
  <si>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</si>
  <si>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</si>
  <si>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</si>
  <si>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</si>
  <si>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</si>
  <si>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</si>
  <si>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</si>
  <si>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</si>
  <si>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</si>
  <si>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</si>
  <si>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</si>
  <si>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</si>
  <si>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</si>
  <si>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</si>
  <si>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</si>
  <si>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</si>
  <si>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</si>
  <si>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</si>
  <si>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</si>
  <si>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</si>
  <si>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</si>
  <si>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</si>
  <si>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</si>
  <si>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</si>
  <si>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</si>
  <si>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</si>
  <si>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</si>
  <si>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</si>
  <si>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</si>
  <si>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</si>
  <si>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</si>
  <si>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</si>
  <si>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</si>
  <si>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</si>
  <si>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</si>
  <si>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</si>
  <si>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</si>
  <si>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</si>
  <si>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</si>
  <si>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</si>
  <si>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</si>
  <si>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</si>
  <si>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</si>
  <si>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</si>
  <si>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</si>
  <si>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</si>
  <si>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</si>
  <si>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</si>
  <si>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</si>
  <si>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</si>
  <si>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</si>
  <si>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</si>
  <si>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</si>
  <si>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</si>
  <si>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</si>
  <si>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</si>
  <si>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</si>
  <si>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</si>
  <si>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</si>
  <si>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</si>
  <si>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</si>
  <si>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</si>
  <si>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</si>
  <si>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</si>
  <si>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</si>
  <si>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</si>
  <si>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</si>
  <si>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</si>
  <si>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</si>
  <si>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</si>
  <si>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</si>
  <si>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</si>
  <si>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</si>
  <si>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</si>
  <si>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</si>
  <si>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</si>
  <si>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</si>
  <si>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</si>
  <si>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</si>
  <si>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</si>
  <si>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</si>
  <si>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</si>
  <si>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</si>
  <si>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</si>
  <si>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</si>
  <si>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</si>
  <si>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</si>
  <si>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</si>
  <si>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</si>
  <si>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</si>
  <si>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</si>
  <si>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</si>
  <si>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</si>
  <si>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</si>
  <si>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</si>
  <si>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</si>
  <si>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</si>
  <si>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</si>
  <si>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</si>
  <si>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</si>
  <si>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</si>
  <si>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</si>
  <si>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</si>
  <si>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</si>
  <si>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</si>
  <si>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</si>
  <si>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</si>
  <si>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</si>
  <si>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</si>
  <si>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</si>
  <si>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</si>
  <si>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</si>
  <si>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</si>
  <si>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</si>
  <si>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</si>
  <si>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</si>
  <si>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</si>
  <si>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</si>
  <si>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</si>
  <si>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</si>
  <si>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</si>
  <si>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</si>
  <si>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</si>
  <si>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</si>
  <si>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</si>
  <si>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</si>
  <si>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</si>
  <si>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</si>
  <si>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</si>
  <si>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</si>
  <si>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</si>
  <si>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</si>
  <si>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</si>
  <si>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</si>
  <si>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</si>
  <si>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</si>
  <si>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</si>
  <si>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</si>
  <si>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</si>
  <si>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</si>
  <si>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</si>
  <si>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</si>
  <si>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</si>
  <si>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</si>
  <si>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</si>
  <si>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</si>
  <si>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</si>
  <si>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</si>
  <si>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</si>
  <si>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</si>
  <si>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</si>
  <si>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</si>
  <si>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</si>
  <si>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</si>
  <si>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</si>
  <si>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</si>
  <si>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</si>
  <si>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</si>
  <si>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</si>
  <si>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</si>
  <si>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</si>
  <si>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</si>
  <si>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</si>
  <si>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</si>
  <si>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</si>
  <si>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</si>
  <si>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</si>
  <si>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</si>
  <si>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</si>
  <si>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</si>
  <si>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</si>
  <si>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</si>
  <si>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</si>
  <si>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</si>
  <si>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</si>
  <si>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</si>
  <si>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</si>
  <si>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</si>
  <si>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</si>
  <si>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</si>
  <si>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</si>
  <si>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</si>
  <si>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</si>
  <si>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</si>
  <si>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</si>
  <si>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</si>
  <si>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</si>
  <si>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</si>
  <si>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</si>
  <si>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</si>
  <si>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</si>
  <si>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</si>
  <si>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</si>
  <si>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</si>
  <si>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</si>
  <si>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</si>
  <si>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</si>
  <si>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</si>
  <si>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</si>
  <si>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</si>
  <si>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</si>
  <si>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</si>
  <si>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</si>
  <si>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</si>
  <si>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</si>
  <si>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</si>
  <si>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</si>
  <si>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</si>
  <si>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</si>
  <si>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</si>
  <si>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</si>
  <si>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</si>
  <si>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</si>
  <si>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</si>
  <si>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</si>
  <si>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</si>
  <si>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</si>
  <si>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</si>
  <si>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</si>
  <si>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</si>
  <si>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</si>
  <si>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</si>
  <si>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</si>
  <si>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</si>
  <si>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</si>
  <si>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</si>
  <si>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</si>
  <si>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</si>
  <si>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</si>
  <si>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</si>
  <si>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</si>
  <si>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</si>
  <si>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</si>
  <si>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</si>
  <si>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</si>
  <si>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</si>
  <si>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</si>
  <si>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</si>
  <si>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</si>
  <si>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</si>
  <si>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</si>
  <si>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</si>
  <si>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</si>
  <si>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</si>
  <si>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</si>
  <si>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</si>
  <si>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</si>
  <si>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</si>
  <si>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</si>
  <si>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</si>
  <si>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</si>
  <si>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</si>
  <si>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</si>
  <si>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</si>
  <si>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</si>
  <si>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</si>
  <si>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</si>
  <si>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</si>
  <si>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</si>
  <si>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</si>
  <si>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</si>
  <si>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</si>
  <si>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</si>
  <si>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</si>
  <si>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</si>
  <si>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</si>
  <si>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</si>
  <si>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</si>
  <si>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</si>
  <si>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</si>
  <si>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</si>
  <si>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</si>
  <si>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</si>
  <si>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</si>
  <si>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</si>
  <si>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</si>
  <si>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</si>
  <si>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</si>
  <si>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</si>
  <si>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</si>
  <si>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</si>
  <si>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</si>
  <si>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</si>
  <si>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</si>
  <si>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</si>
  <si>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</si>
  <si>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</si>
  <si>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</si>
  <si>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</si>
  <si>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</si>
  <si>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</si>
  <si>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</si>
  <si>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</si>
  <si>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</si>
  <si>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</si>
  <si>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</si>
  <si>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</si>
  <si>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</si>
  <si>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</si>
  <si>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</si>
  <si>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</si>
  <si>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</si>
  <si>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</si>
  <si>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</si>
  <si>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</si>
  <si>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</si>
  <si>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</si>
  <si>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</si>
  <si>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</si>
  <si>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</si>
  <si>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</si>
  <si>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</si>
  <si>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</si>
  <si>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</si>
  <si>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</si>
  <si>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</si>
  <si>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</si>
  <si>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</si>
  <si>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</si>
  <si>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</si>
  <si>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</si>
  <si>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</si>
  <si>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</si>
  <si>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</si>
  <si>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</si>
  <si>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</si>
  <si>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</si>
  <si>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</si>
  <si>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</si>
  <si>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</si>
  <si>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</si>
  <si>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</si>
  <si>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</si>
  <si>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</si>
  <si>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</si>
  <si>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</si>
  <si>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</si>
  <si>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</si>
  <si>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</si>
  <si>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</si>
  <si>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</si>
  <si>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</si>
  <si>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</si>
  <si>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</si>
  <si>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</si>
  <si>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</si>
  <si>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</si>
  <si>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</si>
  <si>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</si>
  <si>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</si>
  <si>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</si>
  <si>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</si>
  <si>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</si>
  <si>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</si>
  <si>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</si>
  <si>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</si>
  <si>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</si>
  <si>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</si>
  <si>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</si>
  <si>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</si>
  <si>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</si>
  <si>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</si>
  <si>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</si>
  <si>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</si>
  <si>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</si>
  <si>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</si>
  <si>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</si>
  <si>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</si>
  <si>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</si>
  <si>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</si>
  <si>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</si>
  <si>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</si>
  <si>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</si>
  <si>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</si>
  <si>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</si>
  <si>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</si>
  <si>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</si>
  <si>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</si>
  <si>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</si>
  <si>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</si>
  <si>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</si>
  <si>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</si>
  <si>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</si>
  <si>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</si>
  <si>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</si>
  <si>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</si>
  <si>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</si>
  <si>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</si>
  <si>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</si>
  <si>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</si>
  <si>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</si>
  <si>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</si>
  <si>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</si>
  <si>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</si>
  <si>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</si>
  <si>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</si>
  <si>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</si>
  <si>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</si>
  <si>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</si>
  <si>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</si>
  <si>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</si>
  <si>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</si>
  <si>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</si>
  <si>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</si>
  <si>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</si>
  <si>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</si>
  <si>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</si>
  <si>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</si>
  <si>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</si>
  <si>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</si>
  <si>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</si>
  <si>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</si>
  <si>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</si>
  <si>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</si>
  <si>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</si>
  <si>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</si>
  <si>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</si>
  <si>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</si>
  <si>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</si>
  <si>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</si>
  <si>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</si>
  <si>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</si>
  <si>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</si>
  <si>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</si>
  <si>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</si>
  <si>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</si>
  <si>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</si>
  <si>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</si>
  <si>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</si>
  <si>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</si>
  <si>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</si>
  <si>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</si>
  <si>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</si>
  <si>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</si>
  <si>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</si>
  <si>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</si>
  <si>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</si>
  <si>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</si>
  <si>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</si>
  <si>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</si>
  <si>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</si>
  <si>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</si>
  <si>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</si>
  <si>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</si>
  <si>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</si>
  <si>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</si>
  <si>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</si>
  <si>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</si>
  <si>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</si>
  <si>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</si>
  <si>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</si>
  <si>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</si>
  <si>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</si>
  <si>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</si>
  <si>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</si>
  <si>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</si>
  <si>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</si>
  <si>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</si>
  <si>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</si>
  <si>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</si>
  <si>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</si>
  <si>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</si>
  <si>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</si>
  <si>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</si>
  <si>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</si>
  <si>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</si>
  <si>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</si>
  <si>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</si>
  <si>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</si>
  <si>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</si>
  <si>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</si>
  <si>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</si>
  <si>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</si>
  <si>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</si>
  <si>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</si>
  <si>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</si>
  <si>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</si>
  <si>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</si>
  <si>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</si>
  <si>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</si>
  <si>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</si>
  <si>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</si>
  <si>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</si>
  <si>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</si>
  <si>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</si>
  <si>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</si>
  <si>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</si>
  <si>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</si>
  <si>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</si>
  <si>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</si>
  <si>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</si>
  <si>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</si>
  <si>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</si>
  <si>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</si>
  <si>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</si>
  <si>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</si>
  <si>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</si>
  <si>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</si>
  <si>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</si>
  <si>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</si>
  <si>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</si>
  <si>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</si>
  <si>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</si>
  <si>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</si>
  <si>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</si>
  <si>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</si>
  <si>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</si>
  <si>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</si>
  <si>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</si>
  <si>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</si>
  <si>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</si>
  <si>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</si>
  <si>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</si>
  <si>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</si>
  <si>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</si>
  <si>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</si>
  <si>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</si>
  <si>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</si>
  <si>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</si>
  <si>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</si>
  <si>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</si>
  <si>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</si>
  <si>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</si>
  <si>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</si>
  <si>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</si>
  <si>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</si>
  <si>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</si>
  <si>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</si>
  <si>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</si>
  <si>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</si>
  <si>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</si>
  <si>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</si>
  <si>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</si>
  <si>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</si>
  <si>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</si>
  <si>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</si>
  <si>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</si>
  <si>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</si>
  <si>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</si>
  <si>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</si>
  <si>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</si>
  <si>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</si>
  <si>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</si>
  <si>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</si>
  <si>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</si>
  <si>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</si>
  <si>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</si>
  <si>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</si>
  <si>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</si>
  <si>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</si>
  <si>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</si>
  <si>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</si>
  <si>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</si>
  <si>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</si>
  <si>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</si>
  <si>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</si>
  <si>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</si>
  <si>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</si>
  <si>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</si>
  <si>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</si>
  <si>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</si>
  <si>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</si>
  <si>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</si>
  <si>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</si>
  <si>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</si>
  <si>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</si>
  <si>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</si>
  <si>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</si>
  <si>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</si>
  <si>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</si>
  <si>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</si>
  <si>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</si>
  <si>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</si>
  <si>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</si>
  <si>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</si>
  <si>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</si>
  <si>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</si>
  <si>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</si>
  <si>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</si>
  <si>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</si>
  <si>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</si>
  <si>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</si>
  <si>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</si>
  <si>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</si>
  <si>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</si>
  <si>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</si>
  <si>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</si>
  <si>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</si>
  <si>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</si>
  <si>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</si>
  <si>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</si>
  <si>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</si>
  <si>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</si>
  <si>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</si>
  <si>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</si>
  <si>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</si>
  <si>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</si>
  <si>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</si>
  <si>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</si>
  <si>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</si>
  <si>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</si>
  <si>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</si>
  <si>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</si>
  <si>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</si>
  <si>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</si>
  <si>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</si>
  <si>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</si>
  <si>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</si>
  <si>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</si>
  <si>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</si>
  <si>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</si>
  <si>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</si>
  <si>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</si>
  <si>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</si>
  <si>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</si>
  <si>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</si>
  <si>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</si>
  <si>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</si>
  <si>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</si>
  <si>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</si>
  <si>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</si>
  <si>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</si>
  <si>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</si>
  <si>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</si>
  <si>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</si>
  <si>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</si>
  <si>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</si>
  <si>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</si>
  <si>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</si>
  <si>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</si>
  <si>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</si>
  <si>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</si>
  <si>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</si>
  <si>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</si>
  <si>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</si>
  <si>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</si>
  <si>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</si>
  <si>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</si>
  <si>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</si>
  <si>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</si>
  <si>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</si>
  <si>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</si>
  <si>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</si>
  <si>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</si>
  <si>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</si>
  <si>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</si>
  <si>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</si>
  <si>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</si>
  <si>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</si>
  <si>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</si>
  <si>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</si>
  <si>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</si>
  <si>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</si>
  <si>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</si>
  <si>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</si>
  <si>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</si>
  <si>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</si>
  <si>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</si>
  <si>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</si>
  <si>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</si>
  <si>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</si>
  <si>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</si>
  <si>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</si>
  <si>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</si>
  <si>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</si>
  <si>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</si>
  <si>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</si>
  <si>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</si>
  <si>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</si>
  <si>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</si>
  <si>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</si>
  <si>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</si>
  <si>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</si>
  <si>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</si>
  <si>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</si>
  <si>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</si>
  <si>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</si>
  <si>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</si>
  <si>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</si>
  <si>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</si>
  <si>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</si>
  <si>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</si>
  <si>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</si>
  <si>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</si>
  <si>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</si>
  <si>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</si>
  <si>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</si>
  <si>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</si>
  <si>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</si>
  <si>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</si>
  <si>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</si>
  <si>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</si>
  <si>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</si>
  <si>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</si>
  <si>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</si>
  <si>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</si>
  <si>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</si>
  <si>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</si>
  <si>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</si>
  <si>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</si>
  <si>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</si>
  <si>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</si>
  <si>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</si>
  <si>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</si>
  <si>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</si>
  <si>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</si>
  <si>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</si>
  <si>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</si>
  <si>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</si>
  <si>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</si>
  <si>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</si>
  <si>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</si>
  <si>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</si>
  <si>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</si>
  <si>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</si>
  <si>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</si>
  <si>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</si>
  <si>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</si>
  <si>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</si>
  <si>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</si>
  <si>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</si>
  <si>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</si>
  <si>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</si>
  <si>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</si>
  <si>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</si>
  <si>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</si>
  <si>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</si>
  <si>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</si>
  <si>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</si>
  <si>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</si>
  <si>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</si>
  <si>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</si>
  <si>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</si>
  <si>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</si>
  <si>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</si>
  <si>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</si>
  <si>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</si>
  <si>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</si>
  <si>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</si>
  <si>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</si>
  <si>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</si>
  <si>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</si>
  <si>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</si>
  <si>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</si>
  <si>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</si>
  <si>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</si>
  <si>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</si>
  <si>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</si>
  <si>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</si>
  <si>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</si>
  <si>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</si>
  <si>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</si>
  <si>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</si>
  <si>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</si>
  <si>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</si>
  <si>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</si>
  <si>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</si>
  <si>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</si>
  <si>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</si>
  <si>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</si>
  <si>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</si>
  <si>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</si>
  <si>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</si>
  <si>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</si>
  <si>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</si>
  <si>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</si>
  <si>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</si>
  <si>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</si>
  <si>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</si>
  <si>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</si>
  <si>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</si>
  <si>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</si>
  <si>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</si>
  <si>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</si>
  <si>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</si>
  <si>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</si>
  <si>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</si>
  <si>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</si>
  <si>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</si>
  <si>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</si>
  <si>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</si>
  <si>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</si>
  <si>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</si>
  <si>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</si>
  <si>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</si>
  <si>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</si>
  <si>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</si>
  <si>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</si>
  <si>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</si>
  <si>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</si>
  <si>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</si>
  <si>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</si>
  <si>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</si>
  <si>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</si>
  <si>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</si>
  <si>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</si>
  <si>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</si>
  <si>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</si>
  <si>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</si>
  <si>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</si>
  <si>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</si>
  <si>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</si>
  <si>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</si>
  <si>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</si>
  <si>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</si>
  <si>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</si>
  <si>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</si>
  <si>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</si>
  <si>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</si>
  <si>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</si>
  <si>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</si>
  <si>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</si>
  <si>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</si>
  <si>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</si>
  <si>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</si>
  <si>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</si>
  <si>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</si>
  <si>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</si>
  <si>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</si>
  <si>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</si>
  <si>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</si>
  <si>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</si>
  <si>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</si>
  <si>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</si>
  <si>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</si>
  <si>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</si>
  <si>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</si>
  <si>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</si>
  <si>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</si>
  <si>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</si>
  <si>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</si>
  <si>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</si>
  <si>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</si>
  <si>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</si>
  <si>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</si>
  <si>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</si>
  <si>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</si>
  <si>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</si>
  <si>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</si>
  <si>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</si>
  <si>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</si>
  <si>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</si>
  <si>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</si>
  <si>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</si>
  <si>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</si>
  <si>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</si>
  <si>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</si>
  <si>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</si>
  <si>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</si>
  <si>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</si>
  <si>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</si>
  <si>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</si>
  <si>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</si>
  <si>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</si>
  <si>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</si>
  <si>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</si>
  <si>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</si>
  <si>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</si>
  <si>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</si>
  <si>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</si>
  <si>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</si>
  <si>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</si>
  <si>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</si>
  <si>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</si>
  <si>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</si>
  <si>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</si>
  <si>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</si>
  <si>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</si>
  <si>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</si>
  <si>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</si>
  <si>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</si>
  <si>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</si>
  <si>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</si>
  <si>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</si>
  <si>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</si>
  <si>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</si>
  <si>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</si>
  <si>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</si>
  <si>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</si>
  <si>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</si>
  <si>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</si>
  <si>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</si>
  <si>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</si>
  <si>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</si>
  <si>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</si>
  <si>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</si>
  <si>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</si>
  <si>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</si>
  <si>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</si>
  <si>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</si>
  <si>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</si>
  <si>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</si>
  <si>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</si>
  <si>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</si>
  <si>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</si>
  <si>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</si>
  <si>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</si>
  <si>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</si>
  <si>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</si>
  <si>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</si>
  <si>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</si>
  <si>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</si>
  <si>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</si>
  <si>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</si>
  <si>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</si>
  <si>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</si>
  <si>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</si>
  <si>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</si>
  <si>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</si>
  <si>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</si>
  <si>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</si>
  <si>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</si>
  <si>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</si>
  <si>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</si>
  <si>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</si>
  <si>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</si>
  <si>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</si>
  <si>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</si>
  <si>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</si>
  <si>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</si>
  <si>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</si>
  <si>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</si>
  <si>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</si>
  <si>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</si>
  <si>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</si>
  <si>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</si>
  <si>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</si>
  <si>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</si>
  <si>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</si>
  <si>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</si>
  <si>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</si>
  <si>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</si>
  <si>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</si>
  <si>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</si>
  <si>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</si>
  <si>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</si>
  <si>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</si>
  <si>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</si>
  <si>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</si>
  <si>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</si>
  <si>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</si>
  <si>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</si>
  <si>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</si>
  <si>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</si>
  <si>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</si>
  <si>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</si>
  <si>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</si>
  <si>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</si>
  <si>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</si>
  <si>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</si>
  <si>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</si>
  <si>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</si>
  <si>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</si>
  <si>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</si>
  <si>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</si>
  <si>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</si>
  <si>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</si>
  <si>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</si>
  <si>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</si>
  <si>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</si>
  <si>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</si>
  <si>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</si>
  <si>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</si>
  <si>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</si>
  <si>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</si>
  <si>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</si>
  <si>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</si>
  <si>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</si>
  <si>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</si>
  <si>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</si>
  <si>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</si>
  <si>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</si>
  <si>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</si>
  <si>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</si>
  <si>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</si>
  <si>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</si>
  <si>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</si>
  <si>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</si>
  <si>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</si>
  <si>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</si>
  <si>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</si>
  <si>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</si>
  <si>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</si>
  <si>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</si>
  <si>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</si>
  <si>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</si>
  <si>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</si>
  <si>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</si>
  <si>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</si>
  <si>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</si>
  <si>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</si>
  <si>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</si>
  <si>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</si>
  <si>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</si>
  <si>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</si>
  <si>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</si>
  <si>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</si>
  <si>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</si>
  <si>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</si>
  <si>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</si>
  <si>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</si>
  <si>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</si>
  <si>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</si>
  <si>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</si>
  <si>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</si>
  <si>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</si>
  <si>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</si>
  <si>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</si>
  <si>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</si>
  <si>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</si>
  <si>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</si>
  <si>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</si>
  <si>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</si>
  <si>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</si>
  <si>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</si>
  <si>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</si>
  <si>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</si>
  <si>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</si>
  <si>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</si>
  <si>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</si>
  <si>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</si>
  <si>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</si>
  <si>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</si>
  <si>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</si>
  <si>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</si>
  <si>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</si>
  <si>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</si>
  <si>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</si>
  <si>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</si>
  <si>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</si>
  <si>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</si>
  <si>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</si>
  <si>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</si>
  <si>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</si>
  <si>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</si>
  <si>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</si>
  <si>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</si>
  <si>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</si>
  <si>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</si>
  <si>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</si>
  <si>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</si>
  <si>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</si>
  <si>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</si>
  <si>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</si>
  <si>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</si>
  <si>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</si>
  <si>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</si>
  <si>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</si>
  <si>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</si>
  <si>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</si>
  <si>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</si>
  <si>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</si>
  <si>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</si>
  <si>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</si>
  <si>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</si>
  <si>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</si>
  <si>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</si>
  <si>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</si>
  <si>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</si>
  <si>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</si>
  <si>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</si>
  <si>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</si>
  <si>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</si>
  <si>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</si>
  <si>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</si>
  <si>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</si>
  <si>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</si>
  <si>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</si>
  <si>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</si>
  <si>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</si>
  <si>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</si>
  <si>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</si>
  <si>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</si>
  <si>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</si>
  <si>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</si>
  <si>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</si>
  <si>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</si>
  <si>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</si>
  <si>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</si>
  <si>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</si>
  <si>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</si>
  <si>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</si>
  <si>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</si>
  <si>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</si>
  <si>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</si>
  <si>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</si>
  <si>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</si>
  <si>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</si>
  <si>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</si>
  <si>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</si>
  <si>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</si>
  <si>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</si>
  <si>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</si>
  <si>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</si>
  <si>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</si>
  <si>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</si>
  <si>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</si>
  <si>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</si>
  <si>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</si>
  <si>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</si>
  <si>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</si>
  <si>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</si>
  <si>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</si>
  <si>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</si>
  <si>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</si>
  <si>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</si>
  <si>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</si>
  <si>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</si>
  <si>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</si>
  <si>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</si>
  <si>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</si>
  <si>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</si>
  <si>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</si>
  <si>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</si>
  <si>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</si>
  <si>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</si>
  <si>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</si>
  <si>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</si>
  <si>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</si>
  <si>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</si>
  <si>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</si>
  <si>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</si>
  <si>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</si>
  <si>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</si>
  <si>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</si>
  <si>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</si>
  <si>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</si>
  <si>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</si>
  <si>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</si>
  <si>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</si>
  <si>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</si>
  <si>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</si>
  <si>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</si>
  <si>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</si>
  <si>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</si>
  <si>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</si>
  <si>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</si>
  <si>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</si>
  <si>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</si>
  <si>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</si>
  <si>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</si>
  <si>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</si>
  <si>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</si>
  <si>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</si>
  <si>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</si>
  <si>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</si>
  <si>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</si>
  <si>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</si>
  <si>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</si>
  <si>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</si>
  <si>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</si>
  <si>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</si>
  <si>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</si>
  <si>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</si>
  <si>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</si>
  <si>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</si>
  <si>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</si>
  <si>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</si>
  <si>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</si>
  <si>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</si>
  <si>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</si>
  <si>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</si>
  <si>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</si>
  <si>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</si>
  <si>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</si>
  <si>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</si>
  <si>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</si>
  <si>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</si>
  <si>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</si>
  <si>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</si>
  <si>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</si>
  <si>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</si>
  <si>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</si>
  <si>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</si>
  <si>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</si>
  <si>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</si>
  <si>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</si>
  <si>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</si>
  <si>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</si>
  <si>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</si>
  <si>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</si>
  <si>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</si>
  <si>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</si>
  <si>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</si>
  <si>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</si>
  <si>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</si>
  <si>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</si>
  <si>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</si>
  <si>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</si>
  <si>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</si>
  <si>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</si>
  <si>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</si>
  <si>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</si>
  <si>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</si>
  <si>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</si>
  <si>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</si>
  <si>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</si>
  <si>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</si>
  <si>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</si>
  <si>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</si>
  <si>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</si>
  <si>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</si>
  <si>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</si>
  <si>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</si>
  <si>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</si>
  <si>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</si>
  <si>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</si>
  <si>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</si>
  <si>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</si>
  <si>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</si>
  <si>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</si>
  <si>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</si>
  <si>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</si>
  <si>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</si>
  <si>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</si>
  <si>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</si>
  <si>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</si>
  <si>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</si>
  <si>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</si>
  <si>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</si>
  <si>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</si>
  <si>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</si>
  <si>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</si>
  <si>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</si>
  <si>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</si>
  <si>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</si>
  <si>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</si>
  <si>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</si>
  <si>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</si>
  <si>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</si>
  <si>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</si>
  <si>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</si>
  <si>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</si>
  <si>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</si>
  <si>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</si>
  <si>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</si>
  <si>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</si>
  <si>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</si>
  <si>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</si>
  <si>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</si>
  <si>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</si>
  <si>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</si>
  <si>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</si>
  <si>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</si>
  <si>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</si>
  <si>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</si>
  <si>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</si>
  <si>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</si>
  <si>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</si>
  <si>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</si>
  <si>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</si>
  <si>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</si>
  <si>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</si>
  <si>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</si>
  <si>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</si>
  <si>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</si>
  <si>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</si>
  <si>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</si>
  <si>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</si>
  <si>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</si>
  <si>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</si>
  <si>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</si>
  <si>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</si>
  <si>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</si>
  <si>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</si>
  <si>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</si>
  <si>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</si>
  <si>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</si>
  <si>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</si>
  <si>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</si>
  <si>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</si>
  <si>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</si>
  <si>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</si>
  <si>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</si>
  <si>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</si>
  <si>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</si>
  <si>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</si>
  <si>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</si>
  <si>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</si>
  <si>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</si>
  <si>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</si>
  <si>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</si>
  <si>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</si>
  <si>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</si>
  <si>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</si>
  <si>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</si>
  <si>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</si>
  <si>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</si>
  <si>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</si>
  <si>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</si>
  <si>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</si>
  <si>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</si>
  <si>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</si>
  <si>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</si>
  <si>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</si>
  <si>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</si>
  <si>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</si>
  <si>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</si>
  <si>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</si>
  <si>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</si>
  <si>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</si>
  <si>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</si>
  <si>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</si>
  <si>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</si>
  <si>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</si>
  <si>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</si>
  <si>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</si>
  <si>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</si>
  <si>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</si>
  <si>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</si>
  <si>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</si>
  <si>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</si>
  <si>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</si>
  <si>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</si>
  <si>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</si>
  <si>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</si>
  <si>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</si>
  <si>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</si>
  <si>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</si>
  <si>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</si>
  <si>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</si>
  <si>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</si>
  <si>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</si>
  <si>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</si>
  <si>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</si>
  <si>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</si>
  <si>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</si>
  <si>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</si>
  <si>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</si>
  <si>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</si>
  <si>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</si>
  <si>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</si>
  <si>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</si>
  <si>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</si>
  <si>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</si>
  <si>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</si>
  <si>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</si>
  <si>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</si>
  <si>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</si>
  <si>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</si>
  <si>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</si>
  <si>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</si>
  <si>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</si>
  <si>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</si>
  <si>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</si>
  <si>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</si>
  <si>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</si>
  <si>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</si>
  <si>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</si>
  <si>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</si>
  <si>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</si>
  <si>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</si>
  <si>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</si>
  <si>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</si>
  <si>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</si>
  <si>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</si>
  <si>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</si>
  <si>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</si>
  <si>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</si>
  <si>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</si>
  <si>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</si>
  <si>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</si>
  <si>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</si>
  <si>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</si>
  <si>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</si>
  <si>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</si>
  <si>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</si>
  <si>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</si>
  <si>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</si>
  <si>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</si>
  <si>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</si>
  <si>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</si>
  <si>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</si>
  <si>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</si>
  <si>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</si>
  <si>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</si>
  <si>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</si>
  <si>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</si>
  <si>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</si>
  <si>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</si>
  <si>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</si>
  <si>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</si>
  <si>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</si>
  <si>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</si>
  <si>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</si>
  <si>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</si>
  <si>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</si>
  <si>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</si>
  <si>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</si>
  <si>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</si>
  <si>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</si>
  <si>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</si>
  <si>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</si>
  <si>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</si>
  <si>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</si>
  <si>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</si>
  <si>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</si>
  <si>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</si>
  <si>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</si>
  <si>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</si>
  <si>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</si>
  <si>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</si>
  <si>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</si>
  <si>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</si>
  <si>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</si>
  <si>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</si>
  <si>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</si>
  <si>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</si>
  <si>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</si>
  <si>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</si>
  <si>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</si>
  <si>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</si>
  <si>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</si>
  <si>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</si>
  <si>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</si>
  <si>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</si>
  <si>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</si>
  <si>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</si>
  <si>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</si>
  <si>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</si>
  <si>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</si>
  <si>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</si>
  <si>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</si>
  <si>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</si>
  <si>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</si>
  <si>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</si>
  <si>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</si>
  <si>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</si>
  <si>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</si>
  <si>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</si>
  <si>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</si>
  <si>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</si>
  <si>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</si>
  <si>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</si>
  <si>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</si>
  <si>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</si>
  <si>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</si>
  <si>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</si>
  <si>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</si>
  <si>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</si>
  <si>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</si>
  <si>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</si>
  <si>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</si>
  <si>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</si>
  <si>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</si>
  <si>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</si>
  <si>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</si>
  <si>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</si>
  <si>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</si>
  <si>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</si>
  <si>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</si>
  <si>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</si>
  <si>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</si>
  <si>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</si>
  <si>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</si>
  <si>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</si>
  <si>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</si>
  <si>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</si>
  <si>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</si>
  <si>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</si>
  <si>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</si>
  <si>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</si>
  <si>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</si>
  <si>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</si>
  <si>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</si>
  <si>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</si>
  <si>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</si>
  <si>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</si>
  <si>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</si>
  <si>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</si>
  <si>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</si>
  <si>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</si>
  <si>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</si>
  <si>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</si>
  <si>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</si>
  <si>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</si>
  <si>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</si>
  <si>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</si>
  <si>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</si>
  <si>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</si>
  <si>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</si>
  <si>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</si>
  <si>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</si>
  <si>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</si>
  <si>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</si>
  <si>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</si>
  <si>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</si>
  <si>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</si>
  <si>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</si>
  <si>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</si>
  <si>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</si>
  <si>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</si>
  <si>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</si>
  <si>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</si>
  <si>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</si>
  <si>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</si>
  <si>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</si>
  <si>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</si>
  <si>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</si>
  <si>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</si>
  <si>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</si>
  <si>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</si>
  <si>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</si>
  <si>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</si>
  <si>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</si>
  <si>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</si>
  <si>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</si>
  <si>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</si>
  <si>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</si>
  <si>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</si>
  <si>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</si>
  <si>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</si>
  <si>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</si>
  <si>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</si>
  <si>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</si>
  <si>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</si>
  <si>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</si>
  <si>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</si>
  <si>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</si>
  <si>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</si>
  <si>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</si>
  <si>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</si>
  <si>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</si>
  <si>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</si>
  <si>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</si>
  <si>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</si>
  <si>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</si>
  <si>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</si>
  <si>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</si>
  <si>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</si>
  <si>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</si>
  <si>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</si>
  <si>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</si>
  <si>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</si>
  <si>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</si>
  <si>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</si>
  <si>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</si>
  <si>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</si>
  <si>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</si>
  <si>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</si>
  <si>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</si>
  <si>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</si>
  <si>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</si>
  <si>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</si>
  <si>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</si>
  <si>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</si>
  <si>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</si>
  <si>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</si>
  <si>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</si>
  <si>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</si>
  <si>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</si>
  <si>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</si>
  <si>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</si>
  <si>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</si>
  <si>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</si>
  <si>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</si>
  <si>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</si>
  <si>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</si>
  <si>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</si>
  <si>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</si>
  <si>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</si>
  <si>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</si>
  <si>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</si>
  <si>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</si>
  <si>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</si>
  <si>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</si>
  <si>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</si>
  <si>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</si>
  <si>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</si>
  <si>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</si>
  <si>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</si>
  <si>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</si>
  <si>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</si>
  <si>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</si>
  <si>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</si>
  <si>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</si>
  <si>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</si>
  <si>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</si>
  <si>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</si>
  <si>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</si>
  <si>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</si>
  <si>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</si>
  <si>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</si>
  <si>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</si>
  <si>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</si>
  <si>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</si>
  <si>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</si>
  <si>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</si>
  <si>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</si>
  <si>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</si>
  <si>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</si>
  <si>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</si>
  <si>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</si>
  <si>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</si>
  <si>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</si>
  <si>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</si>
  <si>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</si>
  <si>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</si>
  <si>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</si>
  <si>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</si>
  <si>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</si>
  <si>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</si>
  <si>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</si>
  <si>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</si>
  <si>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</si>
  <si>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</si>
  <si>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</si>
  <si>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</si>
  <si>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</si>
  <si>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</si>
  <si>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</si>
  <si>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</si>
  <si>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</si>
  <si>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</si>
  <si>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</si>
  <si>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</si>
  <si>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</si>
  <si>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</si>
  <si>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</si>
  <si>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</si>
  <si>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</si>
  <si>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</si>
  <si>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</si>
  <si>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</si>
  <si>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</si>
  <si>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</si>
  <si>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</si>
  <si>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</si>
  <si>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</si>
  <si>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</si>
  <si>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</si>
  <si>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</si>
  <si>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</si>
  <si>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</si>
  <si>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</si>
  <si>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</si>
  <si>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</si>
  <si>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</si>
  <si>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</si>
  <si>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</si>
  <si>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</si>
  <si>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</si>
  <si>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</si>
  <si>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</si>
  <si>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</si>
  <si>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</si>
  <si>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</si>
  <si>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</si>
  <si>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</si>
  <si>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</si>
  <si>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</si>
  <si>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</si>
  <si>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</si>
  <si>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</si>
  <si>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</si>
  <si>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</si>
  <si>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</si>
  <si>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</si>
  <si>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</si>
  <si>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</si>
  <si>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</si>
  <si>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</si>
  <si>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</si>
  <si>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</si>
  <si>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</si>
  <si>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</si>
  <si>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</si>
  <si>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</si>
  <si>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</si>
  <si>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</si>
  <si>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</si>
  <si>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</si>
  <si>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</si>
  <si>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</si>
  <si>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</si>
  <si>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</si>
  <si>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</si>
  <si>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</si>
  <si>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</si>
  <si>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</si>
  <si>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</si>
  <si>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</si>
  <si>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</si>
  <si>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</si>
  <si>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</si>
  <si>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</si>
  <si>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</si>
  <si>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</si>
  <si>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</si>
  <si>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</si>
  <si>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</si>
  <si>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</si>
  <si>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</si>
  <si>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</si>
  <si>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</si>
  <si>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</si>
  <si>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</si>
  <si>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</si>
  <si>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</si>
  <si>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</si>
  <si>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</si>
  <si>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</si>
  <si>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</si>
  <si>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</si>
  <si>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</si>
  <si>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</si>
  <si>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</si>
  <si>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</si>
  <si>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</si>
  <si>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</si>
  <si>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</si>
  <si>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</si>
  <si>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</si>
  <si>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</si>
  <si>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</si>
  <si>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</si>
  <si>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</si>
  <si>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</si>
  <si>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</si>
  <si>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</si>
  <si>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</si>
  <si>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</si>
  <si>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</si>
  <si>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</si>
  <si>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</si>
  <si>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</si>
  <si>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</si>
  <si>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</si>
  <si>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</si>
  <si>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</si>
  <si>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</si>
  <si>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</si>
  <si>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</si>
  <si>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</si>
  <si>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</si>
  <si>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</si>
  <si>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</si>
  <si>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</si>
  <si>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</si>
  <si>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</si>
  <si>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</si>
  <si>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</si>
  <si>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</si>
  <si>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</si>
  <si>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</si>
  <si>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</si>
  <si>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</si>
  <si>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</si>
  <si>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</si>
  <si>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</si>
  <si>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</si>
  <si>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</si>
  <si>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</si>
  <si>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</si>
  <si>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</si>
  <si>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</si>
  <si>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</si>
  <si>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</si>
  <si>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</si>
  <si>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</si>
  <si>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</si>
  <si>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</si>
  <si>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</si>
  <si>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</si>
  <si>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</si>
  <si>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</si>
  <si>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</si>
  <si>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</si>
  <si>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</si>
  <si>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</si>
  <si>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</si>
  <si>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</si>
  <si>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</si>
  <si>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</si>
  <si>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</si>
  <si>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</si>
  <si>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</si>
  <si>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</si>
  <si>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</si>
  <si>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</si>
  <si>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</si>
  <si>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</si>
  <si>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</si>
  <si>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</si>
  <si>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</si>
  <si>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</si>
  <si>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</si>
  <si>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</si>
  <si>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</si>
  <si>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</si>
  <si>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</si>
  <si>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</si>
  <si>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</si>
  <si>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</si>
  <si>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</si>
  <si>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</si>
  <si>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</si>
  <si>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</si>
  <si>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</si>
  <si>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</si>
  <si>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</si>
  <si>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</si>
  <si>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</si>
  <si>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</si>
  <si>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</si>
  <si>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</si>
  <si>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</si>
  <si>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</si>
  <si>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</si>
  <si>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</si>
  <si>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</si>
  <si>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</si>
  <si>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</si>
  <si>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</si>
  <si>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</si>
  <si>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</si>
  <si>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</si>
  <si>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</si>
  <si>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</si>
  <si>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</si>
  <si>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</si>
  <si>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</si>
  <si>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</si>
  <si>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</si>
  <si>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</si>
  <si>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</si>
  <si>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</si>
  <si>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</si>
  <si>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</si>
  <si>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</si>
  <si>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</si>
  <si>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</si>
  <si>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</si>
  <si>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</si>
  <si>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</si>
  <si>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</si>
  <si>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</si>
  <si>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</si>
  <si>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</si>
  <si>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</si>
  <si>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</si>
  <si>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</si>
  <si>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</si>
  <si>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</si>
  <si>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</si>
  <si>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PCM-20251121-00001195</t>
  </si>
  <si>
    <t>was night access issue / USF area team EM team on the way  120 mins</t>
  </si>
  <si>
    <t>PCM-20251122-00000121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</si>
  <si>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</si>
  <si>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</si>
  <si>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</si>
  <si>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</si>
  <si>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</si>
  <si>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</si>
  <si>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</si>
  <si>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</si>
  <si>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</si>
  <si>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</si>
  <si>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</si>
  <si>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</si>
  <si>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</si>
  <si>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</si>
  <si>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PCM-20251122-00000213</t>
  </si>
  <si>
    <t xml:space="preserve">ETA 35 MIN </t>
  </si>
  <si>
    <t>PCM-20251122-00000216</t>
  </si>
  <si>
    <t xml:space="preserve">ETA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</si>
</sst>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2" totalsRowShown="0" headerRowDxfId="157" dataDxfId="156" headerRowBorderDxfId="154" tableBorderDxfId="155" totalsRowBorderDxfId="153">
  <autoFilter ref="A1:CJ1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6" totalsRowShown="0" headerRowDxfId="15" dataDxfId="14" headerRowBorderDxfId="12" tableBorderDxfId="13">
  <autoFilter ref="A1:L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320.29433599537151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45983.242761921298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45983.242761921298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45983.242761921298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45983.242761921298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45983.242761921298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45983.242761921298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45983.242761921298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45983.242761921298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45983.242761921298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45983.242761921298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45983.242761921298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45983.242761921298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45983.242761921298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45983.242761921298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45983.242761921298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45983.242761921298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45983.242761921298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45983.242761921298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45983.242761921298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45983.242761921298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45983.242761921298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45983.242761921298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45983.242761921298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45983.242761921298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45983.242761921298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45983.242761921298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45983.242761921298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45983.242761921298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45983.242761921298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45983.242761921298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45983.242761921298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45983.242761921298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45983.242761921298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45983.242761921298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45983.242761921298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45983.242761921298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45983.242761921298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45983.242761921298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45983.242761921298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45983.242761921298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45983.242761921298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45983.242761921298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45983.242761921298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45983.242761921298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45983.242761921298</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45983.242761921298</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DD1044F9-834F-4A77-AF39-A8BB498EB140}"/>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2"/>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158.24292395833618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45983.242761921298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45983.242761921298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45983.242761921298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45983.242761921298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45983.242761921298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45983.242761921298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45983.242761921298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45983.242761921298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45983.242761921298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45983.242761921298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45983.242761921298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45983.242761921298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45983.242761921298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45983.242761921298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45983.242761921298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45983.242761921298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45983.242761921298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45983.242761921298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45983.242761921298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45983.242761921298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45983.242761921298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45983.242761921298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45983.242761921298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45983.242761921298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45983.242761921298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45983.242761921298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45983.242761921298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45983.242761921298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45983.242761921298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45983.242761921298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45983.242761921298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45983.242761921298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45983.242761921298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45983.242761921298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45983.242761921298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45983.242761921298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45983.242761921298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45983.242761921298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45983.242761921298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45983.242761921298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45983.242761921298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45983.242761921298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45983.242761921298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45983.242761921298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45983.242761921298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45983.242761921298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45983.242761921298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45983.242761921298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45983.242761921298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45983.242761921298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45983.242761921298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45983.242761921298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45983.242761921298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45983.242761921298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45983.242761921298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45983.242761921298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45983.242761921298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45983.242761921298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45983.242761921298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45983.242761921298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45983.242761921298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45983.242761921298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45983.242761921298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45983.242761921298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45983.242761921298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45983.242761921298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45983.242761921298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45983.242761921298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45983.242761921298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45983.242761921298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45983.242761921298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45983.242761921298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45983.242761921298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45983.242761921298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45983.242761921298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45983.242761921298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45983.242761921298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45983.242761921298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45983.242761921298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45983.242761921298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45983.242761921298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45983.242761921298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45983.242761921298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45983.242761921298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45983.242761921298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45983.242761921298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45983.242761921298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45983.242761921298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45983.242761921298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45983.242761921298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45983.242761921298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45983.242761921298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45983.242761921298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45983.242761921298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45983.242761921298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45983.242761921298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45983.242761921298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45983.242761921298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45983.242761921298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45983.242761921298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45983.242761921298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45983.242761921298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45983.242761921298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45983.242761921298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45983.242761921298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45983.242761921298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45983.242761921298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45983.242761921298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45983.242761921298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45983.242761921298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45983.242761921298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45983.242761921298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45983.242761921298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45983.242761921298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45983.242761921298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45983.242761921298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45983.242761921298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45983.242761921298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45983.242761921298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45983.242761921298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45983.242761921298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45983.242761921298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45983.242761921298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45983.242761921298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45983.242761921298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45983.242761921298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45983.242761921298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45983.242761921298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45983.242761921298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45983.242761921298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45983.242761921298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45983.242761921298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45983.242761921298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45983.242761921298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45983.242761921298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45983.242761921298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45983.242761921298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45983.242761921298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45983.242761921298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45983.242761921298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45983.242761921298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45983.242761921298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45983.242761921298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45983.242761921298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45983.242761921298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45983.242761921298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45983.242761921298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45983.242761921298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45983.242761921298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45983.242761921298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45983.242761921298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45983.242761921298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45983.242761921298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45983.242761921298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45983.242761921298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45983.242761921298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45983.242761921298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45983.242761921298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45983.242761921298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sheetData>
  <dataValidations count="2">
    <dataValidation allowBlank="1" showInputMessage="1" showErrorMessage="1" sqref="E1" xr:uid="{4D935161-CDD3-4592-B877-3FB59C99E142}"/>
    <dataValidation type="list" allowBlank="1" showInputMessage="1" showErrorMessage="1" sqref="E3:E1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K4" sqref="K4"/>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45983.242761921298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45983.242761921298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45983.242761921298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45983.242761921298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45983.242761921298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45983.242761921298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45983.242761921298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45983.242761921298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45983.242761921298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45983.242761921298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45983.242761921298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45983.242761921298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45983.242761921298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45983.242761921298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45983.242761921298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45983.242761921298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45983.242761921298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45983.242761921298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45983.242761921298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45983.242761921298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45983.242761921298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45983.242761921298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45983.242761921298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45983.242761921298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45983.242761921298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45983.242761921298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45983.242761921298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45983.242761921298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45983.242761921298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45983.242761921298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45983.242761921298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45983.242761921298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45983.242761921298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45983.242761921298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45983.242761921298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45983.242761921298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45983.242761921298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45983.242761921298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45983.242761921298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45983.242761921298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45983.242761921298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45983.242761921298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45983.242761921298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45983.242761921298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45983.242761921298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45983.242761921298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45983.242761921298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45983.242761921298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45983.242761921298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45983.242761921298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45983.242761921298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45983.242761921298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45983.242761921298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45983.242761921298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45983.242761921298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45983.242761921298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45983.242761921298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45983.242761921298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45983.242761921298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45983.242761921298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45983.242761921298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45983.242761921298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45983.242761921298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45983.242761921298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45983.242761921298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45983.242761921298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45983.242761921298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45983.242761921298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45983.242761921298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45983.242761921298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45983.242761921298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45983.242761921298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45983.242761921298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45983.242761921298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45983.242761921298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45983.242761921298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45983.242761921298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45983.242761921298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45983.242761921298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45983.242761921298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45983.242761921298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45983.242761921298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45983.242761921298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45983.242761921298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45983.242761921298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45983.242761921298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45983.242761921298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45983.242761921298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45983.242761921298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45983.242761921298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45983.242761921298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45983.242761921298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45983.242761921298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45983.242761921298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45983.242761921298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45983.242761921298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45983.242761921298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45983.242761921298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45983.242761921298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45983.242761921298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45983.242761921298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45983.242761921298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45983.242761921298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45983.242761921298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45983.242761921298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45983.242761921298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45983.242761921298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45983.242761921298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45983.242761921298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45983.242761921298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45983.242761921298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45983.242761921298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45983.242761921298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45983.242761921298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45983.242761921298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45983.242761921298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45983.242761921298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45983.242761921298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45983.242761921298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45983.242761921298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45983.242761921298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45983.242761921298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45983.242761921298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45983.242761921298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45983.242761921298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45983.242761921298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45983.242761921298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45983.242761921298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45983.242761921298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45983.242761921298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45983.242761921298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45983.242761921298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45983.242761921298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45983.242761921298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45983.242761921298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45983.242761921298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45983.242761921298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45983.242761921298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45983.242761921298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45983.242761921298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45983.242761921298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45983.242761921298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45983.242761921298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45983.242761921298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45983.242761921298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45983.242761921298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45983.242761921298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45983.242761921298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45983.242761921298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45983.242761921298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45983.242761921298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45983.242761921298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45983.242761921298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45983.242761921298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45983.242761921298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45983.242761921298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45983.242761921298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45983.242761921298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45983.242761921298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45983.242761921298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45983.242761921298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45983.242761921298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45983.242761921298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45983.242761921298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45983.242761921298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45983.242761921298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45983.242761921298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45983.242761921298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45983.242761921298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45983.242761921298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45983.242761921298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45983.242761921298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45983.242761921298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45983.242761921298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45983.242761921298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45983.242761921298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45983.242761921298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45983.242761921298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45983.242761921298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45983.242761921298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45983.242761921298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45983.242761921298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45983.242761921298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45983.242761921298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45983.242761921298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45983.242761921298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45983.242761921298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45983.242761921298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45983.242761921298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45983.242761921298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45983.242761921298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45983.242761921298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45983.242761921298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45983.242761921298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45983.242761921298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45983.242761921298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45983.242761921298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45983.242761921298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45983.242761921298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45983.242761921298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45983.242761921298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45983.242761921298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45983.242761921298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45983.242761921298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45983.242761921298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45983.242761921298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45983.242761921298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45983.242761921298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45983.242761921298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45983.242761921298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45983.242761921298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45983.242761921298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45983.242761921298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45983.242761921298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45983.242761921298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45983.242761921298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45983.242761921298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45983.242761921298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45983.242761921298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45983.242761921298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45983.242761921298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45983.242761921298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45983.242761921298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45983.242761921298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45983.242761921298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45983.242761921298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45983.242761921298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45983.242761921298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45983.242761921298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45983.242761921298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45983.242761921298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45983.242761921298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45983.242761921298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45983.242761921298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45983.242761921298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45983.242761921298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45983.242761921298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45983.242761921298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45983.242761921298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45983.242761921298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45983.242761921298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45983.242761921298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45983.242761921298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45983.242761921298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45983.242761921298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45983.242761921298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45983.242761921298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45983.242761921298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45983.242761921298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45983.242761921298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45983.242761921298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45983.242761921298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45983.242761921298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45983.242761921298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45983.242761921298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45983.242761921298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45983.242761921298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45983.242761921298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45983.242761921298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45983.242761921298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45983.242761921298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45983.242761921298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45983.242761921298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45983.242761921298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45983.242761921298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45983.242761921298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45983.242761921298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45983.242761921298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45983.242761921298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45983.242761921298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45983.242761921298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45983.242761921298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45983.242761921298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45983.242761921298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45983.242761921298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45983.242761921298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45983.242761921298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45983.242761921298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45983.242761921298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45983.242761921298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45983.242761921298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45983.242761921298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45983.242761921298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45983.242761921298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45983.242761921298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45983.242761921298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45983.242761921298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45983.242761921298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45983.242761921298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45983.242761921298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45983.242761921298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45983.242761921298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45983.242761921298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45983.242761921298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45983.242761921298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45983.242761921298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45983.242761921298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45983.242761921298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45983.242761921298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45983.242761921298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45983.242761921298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45983.242761921298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45983.242761921298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45983.242761921298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45983.242761921298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45983.242761921298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45983.242761921298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45983.242761921298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45983.242761921298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45983.242761921298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45983.242761921298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45983.242761921298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45983.242761921298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45983.242761921298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45983.242761921298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45983.242761921298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45983.242761921298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45983.242761921298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45983.242761921298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45983.242761921298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45983.242761921298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45983.242761921298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45983.242761921298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45983.242761921298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45983.242761921298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45983.242761921298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45983.242761921298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45983.242761921298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45983.242761921298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45983.242761921298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45983.242761921298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45983.242761921298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45983.242761921298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45983.242761921298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45983.242761921298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45983.242761921298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45983.242761921298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45983.242761921298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45983.242761921298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45983.242761921298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45983.242761921298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45983.242761921298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45983.242761921298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45983.242761921298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45983.242761921298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45983.242761921298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45983.242761921298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45983.242761921298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45983.242761921298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45983.242761921298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45983.242761921298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45983.242761921298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45983.242761921298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45983.242761921298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45983.242761921298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45983.242761921298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45983.242761921298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45983.242761921298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45983.242761921298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45983.242761921298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45983.242761921298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45983.242761921298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45983.242761921298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45983.242761921298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45983.242761921298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45983.242761921298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45983.242761921298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45983.242761921298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45983.242761921298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45983.242761921298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45983.242761921298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45983.242761921298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45983.242761921298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45983.242761921298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45983.242761921298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45983.242761921298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45983.242761921298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45983.242761921298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45983.242761921298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45983.242761921298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45983.242761921298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45983.242761921298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45983.242761921298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45983.242761921298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45983.242761921298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45983.242761921298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45983.242761921298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45983.242761921298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45983.242761921298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45983.242761921298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45983.242761921298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45983.242761921298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45983.242761921298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45983.242761921298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45983.242761921298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45983.242761921298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45983.242761921298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45983.242761921298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45983.242761921298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45983.242761921298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45983.242761921298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45983.242761921298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45983.242761921298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45983.242761921298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45983.242761921298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45983.242761921298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45983.242761921298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45983.242761921298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45983.242761921298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45983.242761921298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45983.242761921298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45983.242761921298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45983.242761921298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45983.242761921298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45983.242761921298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45983.242761921298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45983.242761921298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45983.242761921298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45983.242761921298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45983.242761921298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45983.242761921298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45983.242761921298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45983.242761921298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45983.242761921298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45983.242761921298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45983.242761921298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45983.242761921298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45983.242761921298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45983.242761921298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45983.242761921298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45983.242761921298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45983.242761921298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45983.242761921298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45983.242761921298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45983.242761921298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45983.242761921298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45983.242761921298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45983.242761921298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45983.242761921298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45983.242761921298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45983.242761921298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45983.242761921298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45983.242761921298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45983.242761921298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45983.242761921298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45983.242761921298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45983.242761921298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45983.242761921298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45983.242761921298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45983.242761921298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45983.242761921298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45983.242761921298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45983.242761921298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45983.242761921298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45983.242761921298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45983.242761921298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45983.242761921298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45983.242761921298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45983.242761921298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45983.242761921298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45983.242761921298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45983.242761921298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45983.242761921298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45983.242761921298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45983.242761921298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45983.242761921298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45983.242761921298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45983.242761921298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45983.242761921298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45983.242761921298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45983.242761921298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45983.242761921298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45983.242761921298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45983.242761921298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45983.242761921298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45983.242761921298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45983.242761921298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45983.242761921298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45983.242761921298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45983.242761921298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45983.242761921298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45983.242761921298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45983.242761921298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45983.242761921298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45983.242761921298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45983.242761921298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45983.242761921298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45983.242761921298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45983.242761921298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45983.242761921298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45983.242761921298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45983.242761921298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45983.242761921298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45983.242761921298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45983.242761921298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45983.242761921298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45983.242761921298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45983.242761921298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45983.242761921298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45983.242761921298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45983.242761921298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45983.242761921298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45983.242761921298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45983.242761921298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45983.242761921298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45983.242761921298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45983.242761921298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45983.242761921298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45983.242761921298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45983.242761921298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45983.242761921298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45983.242761921298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45983.242761921298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45983.242761921298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45983.242761921298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45983.242761921298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45983.242761921298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45983.242761921298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45983.242761921298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45983.242761921298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45983.242761921298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45983.242761921298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45983.242761921298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45983.242761921298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45983.242761921298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45983.242761921298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45983.242761921298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45983.242761921298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45983.242761921298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45983.242761921298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45983.242761921298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45983.242761921298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45983.242761921298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45983.242761921298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45983.242761921298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45983.242761921298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45983.242761921298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45983.242761921298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45983.242761921298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45983.242761921298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45983.242761921298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45983.242761921298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45983.242761921298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45983.242761921298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45983.242761921298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45983.242761921298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45983.242761921298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45983.242761921298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45983.242761921298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45983.242761921298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45983.242761921298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45983.242761921298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45983.242761921298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45983.242761921298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45983.242761921298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45983.242761921298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45983.242761921298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45983.242761921298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45983.242761921298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45983.242761921298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45983.242761921298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45983.242761921298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45983.242761921298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45983.242761921298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45983.242761921298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45983.242761921298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45983.242761921298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45983.242761921298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45983.242761921298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45983.242761921298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45983.242761921298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45983.242761921298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45983.242761921298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45983.242761921298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45983.242761921298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45983.242761921298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45983.242761921298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45983.242761921298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45983.242761921298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45983.242761921298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45983.242761921298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45983.242761921298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45983.242761921298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45983.242761921298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45983.242761921298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45983.242761921298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45983.242761921298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45983.242761921298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45983.242761921298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45983.242761921298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45983.242761921298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45983.242761921298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45983.242761921298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45983.242761921298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45983.242761921298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45983.242761921298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45983.242761921298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45983.242761921298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45983.242761921298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45983.242761921298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45983.242761921298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45983.242761921298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45983.242761921298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45983.242761921298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45983.242761921298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45983.242761921298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45983.242761921298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45983.242761921298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45983.242761921298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45983.242761921298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45983.242761921298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45983.242761921298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45983.242761921298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45983.242761921298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45983.242761921298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45983.242761921298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45983.242761921298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45983.242761921298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45983.242761921298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45983.242761921298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45983.242761921298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45983.242761921298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45983.242761921298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45983.242761921298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45983.242761921298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45983.242761921298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45983.242761921298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45983.242761921298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45983.242761921298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45983.242761921298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45983.242761921298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45983.242761921298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45983.242761921298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45983.242761921298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45983.242761921298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45983.242761921298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45983.242761921298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45983.242761921298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45983.242761921298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45983.242761921298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45983.242761921298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45983.242761921298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45983.242761921298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45983.242761921298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45983.242761921298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45983.242761921298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45983.242761921298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45983.242761921298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45983.242761921298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45983.242761921298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45983.242761921298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45983.242761921298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45983.242761921298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45983.242761921298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45983.242761921298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45983.242761921298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45983.242761921298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45983.242761921298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45983.242761921298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45983.242761921298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45983.242761921298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45983.242761921298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45983.242761921298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45983.242761921298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45983.242761921298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45983.242761921298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45983.242761921298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45983.242761921298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45983.242761921298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45983.242761921298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45983.242761921298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45983.242761921298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45983.242761921298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45983.242761921298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45983.242761921298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45983.242761921298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45983.242761921298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45983.242761921298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45983.242761921298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45983.242761921298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45983.242761921298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45983.242761921298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45983.242761921298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45983.242761921298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45983.242761921298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45983.242761921298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45983.242761921298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45983.242761921298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45983.242761921298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45983.242761921298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45983.242761921298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45983.242761921298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45983.242761921298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45983.242761921298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45983.242761921298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45983.242761921298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45983.242761921298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45983.242761921298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45983.242761921298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45983.242761921298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45983.242761921298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45983.242761921298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45983.242761921298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45983.242761921298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45983.242761921298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45983.242761921298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45983.242761921298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45983.242761921298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45983.242761921298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45983.242761921298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45983.242761921298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45983.242761921298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45983.242761921298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45983.242761921298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45983.242761921298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45983.242761921298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45983.242761921298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45983.242761921298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45983.242761921298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45983.242761921298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45983.242761921298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45983.242761921298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45983.242761921298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45983.242761921298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45983.242761921298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45983.242761921298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45983.242761921298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45983.242761921298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45983.242761921298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45983.242761921298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45983.242761921298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45983.242761921298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45983.242761921298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45983.242761921298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45983.242761921298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45983.242761921298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45983.242761921298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45983.242761921298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45983.242761921298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45983.242761921298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45983.242761921298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45983.242761921298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45983.242761921298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45983.242761921298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45983.242761921298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45983.242761921298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45983.242761921298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45983.242761921298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45983.242761921298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45983.242761921298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45983.242761921298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45983.242761921298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45983.242761921298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45983.242761921298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45983.242761921298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45983.242761921298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45983.242761921298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45983.242761921298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45983.242761921298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45983.242761921298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45983.242761921298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45983.242761921298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45983.242761921298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45983.242761921298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45983.242761921298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45983.242761921298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45983.242761921298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45983.242761921298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45983.242761921298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45983.242761921298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45983.242761921298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45983.242761921298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45983.242761921298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45983.242761921298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45983.242761921298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45983.242761921298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45983.242761921298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45983.242761921298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45983.242761921298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45983.242761921298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45983.242761921298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45983.242761921298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45983.242761921298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45983.242761921298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45983.242761921298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45983.242761921298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45983.242761921298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45983.242761921298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45983.242761921298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45983.242761921298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45983.242761921298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45983.242761921298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45983.242761921298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45983.242761921298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45983.242761921298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45983.242761921298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45983.242761921298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45983.242761921298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45983.242761921298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45983.242761921298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45983.242761921298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45983.242761921298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45983.242761921298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45983.242761921298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45983.242761921298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45983.242761921298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45983.242761921298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45983.242761921298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45983.242761921298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45983.242761921298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45983.242761921298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45983.242761921298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45983.242761921298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45983.242761921298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45983.242761921298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45983.242761921298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45983.242761921298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45983.242761921298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45983.242761921298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45983.242761921298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45983.242761921298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45983.242761921298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45983.242761921298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45983.242761921298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45983.242761921298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45983.242761921298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45983.242761921298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45983.242761921298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45983.242761921298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45983.242761921298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45983.242761921298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45983.242761921298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45983.242761921298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45983.242761921298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45983.242761921298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45983.242761921298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45983.242761921298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45983.242761921298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45983.242761921298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45983.242761921298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45983.242761921298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45983.242761921298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45983.242761921298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45983.242761921298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45983.242761921298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45983.242761921298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45983.242761921298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45983.242761921298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45983.242761921298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45983.242761921298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45983.242761921298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45983.242761921298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45983.242761921298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45983.242761921298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45983.242761921298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45983.242761921298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45983.242761921298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45983.242761921298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45983.242761921298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45983.242761921298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45983.242761921298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45983.242761921298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45983.242761921298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45983.242761921298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45983.242761921298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45983.242761921298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45983.242761921298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45983.242761921298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45983.242761921298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45983.242761921298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45983.242761921298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45983.242761921298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45983.242761921298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45983.242761921298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45983.242761921298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45983.242761921298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45983.242761921298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45983.242761921298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45983.242761921298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45983.242761921298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45983.242761921298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45983.242761921298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45983.242761921298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45983.242761921298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45983.242761921298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45983.242761921298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45983.242761921298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45983.242761921298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45983.242761921298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45983.242761921298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45983.242761921298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45983.242761921298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45983.242761921298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45983.242761921298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45983.242761921298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45983.242761921298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45983.242761921298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45983.242761921298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45983.242761921298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45983.242761921298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45983.242761921298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45983.242761921298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45983.242761921298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45983.242761921298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45983.242761921298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45983.242761921298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45983.242761921298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45983.242761921298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45983.242761921298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45983.242761921298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45983.242761921298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45983.242761921298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45983.242761921298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45983.242761921298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45983.242761921298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45983.242761921298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45983.242761921298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45983.242761921298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45983.242761921298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45983.242761921298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45983.242761921298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45983.242761921298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45983.242761921298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45983.242761921298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45983.242761921298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45983.242761921298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45983.242761921298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45983.242761921298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45983.242761921298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45983.242761921298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45983.242761921298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45983.242761921298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45983.242761921298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45983.242761921298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45983.242761921298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45983.242761921298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45983.242761921298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45983.242761921298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45983.242761921298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45983.242761921298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45983.242761921298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45983.242761921298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45983.242761921298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45983.242761921298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45983.242761921298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45983.242761921298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45983.242761921298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45983.242761921298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45983.242761921298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45983.242761921298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45983.242761921298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45983.242761921298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45983.242761921298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45983.242761921298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45983.242761921298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45983.242761921298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45983.242761921298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45983.242761921298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45983.242761921298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45983.242761921298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45983.242761921298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45983.242761921298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45983.242761921298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45983.242761921298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45983.242761921298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45983.242761921298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45983.242761921298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45983.242761921298</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279.76204432870145</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36293</v>
      </c>
      <c r="E3" s="94" t="s">
        <v>39021</v>
      </c>
      <c r="F3" s="95">
        <v>45982.984027777777</v>
      </c>
      <c r="G3" s="96">
        <f t="shared" ref="G3:G19" ca="1" si="0">IFERROR(NOW()-F3,"")</f>
        <v>0.25873414352099644</v>
      </c>
      <c r="H3" s="95">
        <v>45982.978587962964</v>
      </c>
      <c r="I3" s="113" t="str">
        <f>IFERROR(VLOOKUP(D3,DB!A:F,6,0),"")</f>
        <v>Generator-SG</v>
      </c>
      <c r="J3" s="113" t="str">
        <f>IFERROR(VLOOKUP(D3,DB!A:G,7,0),"")</f>
        <v>No BB Shifted</v>
      </c>
      <c r="K3" s="97" t="s">
        <v>39108</v>
      </c>
      <c r="L3" s="91" t="str">
        <f>IFERROR(VLOOKUP(D3,DB!A:I,9,0),"")</f>
        <v>Latis</v>
      </c>
    </row>
    <row r="4" spans="1:16" ht="15" customHeight="1">
      <c r="A4" s="113" t="s">
        <v>39109</v>
      </c>
      <c r="B4" s="113" t="str">
        <f>IFERROR(VLOOKUP(D4,DB!A:K,11,0),"")</f>
        <v>R4</v>
      </c>
      <c r="C4" s="93">
        <v>2</v>
      </c>
      <c r="D4" s="91" t="s">
        <v>38898</v>
      </c>
      <c r="E4" s="94" t="s">
        <v>39021</v>
      </c>
      <c r="F4" s="95">
        <v>45983.120532407411</v>
      </c>
      <c r="G4" s="96">
        <f t="shared" ca="1" si="0"/>
        <v>0.12222951388685033</v>
      </c>
      <c r="H4" s="95">
        <v>45983.076435185183</v>
      </c>
      <c r="I4" s="113" t="str">
        <f>IFERROR(VLOOKUP(D4,DB!A:F,6,0),"")</f>
        <v>Generator-SG</v>
      </c>
      <c r="J4" s="113" t="str">
        <f>IFERROR(VLOOKUP(D4,DB!A:G,7,0),"")</f>
        <v>Dead</v>
      </c>
      <c r="K4" s="97" t="s">
        <v>39108</v>
      </c>
      <c r="L4" s="91" t="str">
        <f>IFERROR(VLOOKUP(D4,DB!A:I,9,0),"")</f>
        <v>Latis</v>
      </c>
    </row>
    <row r="5" spans="1:16" ht="15" customHeight="1">
      <c r="A5" s="113"/>
      <c r="B5" s="113" t="str">
        <f>IFERROR(VLOOKUP(D5,DB!A:K,11,0),"")</f>
        <v/>
      </c>
      <c r="C5" s="93"/>
      <c r="D5" s="91"/>
      <c r="E5" s="94"/>
      <c r="F5" s="95"/>
      <c r="G5" s="96">
        <f t="shared" ca="1" si="0"/>
        <v>45983.242761921298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45983.242761921298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45983.242761921298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45983.242761921298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45983.242761921298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45983.242761921298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45983.242761921298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45983.242761921298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45983.242761921298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45983.242761921298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45983.242761921298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45983.242761921298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45983.242761921298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45983.242761921298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45983.242761921298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1">IFERROR(NOW()-F20,"")</f>
        <v>45983.242761921298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45983.242761921298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45983.242761921298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45983.242761921298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45983.242761921298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45983.242761921298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45983.242761921298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45983.242761921298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45983.242761921298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45983.242761921298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45983.242761921298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45983.242761921298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45983.242761921298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45983.242761921298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45983.242761921298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45983.242761921298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45983.242761921298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45983.242761921298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45983.242761921298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45983.242761921298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45983.242761921298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45983.242761921298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45983.242761921298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45983.242761921298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45983.242761921298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45983.242761921298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45983.242761921298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45983.242761921298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45983.242761921298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45983.242761921298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45983.242761921298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45983.242761921298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45983.242761921298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45983.242761921298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45983.242761921298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45983.242761921298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45983.242761921298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45983.242761921298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45983.242761921298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45983.242761921298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45983.242761921298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45983.242761921298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45983.242761921298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45983.242761921298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45983.242761921298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45983.242761921298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45983.242761921298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45983.242761921298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45983.242761921298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45983.242761921298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45983.242761921298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45983.242761921298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45983.242761921298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45983.242761921298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45983.242761921298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45983.242761921298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45983.242761921298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45983.242761921298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45983.242761921298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45983.242761921298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45983.242761921298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45983.242761921298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45983.242761921298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45983.242761921298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2">IFERROR(NOW()-F84,"")</f>
        <v>45983.242761921298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45983.242761921298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45983.242761921298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45983.242761921298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45983.242761921298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45983.242761921298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45983.242761921298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45983.242761921298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45983.242761921298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45983.242761921298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45983.242761921298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45983.242761921298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45983.242761921298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45983.242761921298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45983.242761921298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45983.242761921298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45983.242761921298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45983.242761921298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45983.242761921298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45983.242761921298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45983.242761921298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45983.242761921298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45983.242761921298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45983.242761921298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45983.242761921298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45983.242761921298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45983.242761921298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45983.242761921298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45983.242761921298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45983.242761921298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45983.242761921298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45983.242761921298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45983.242761921298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45983.242761921298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45983.242761921298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45983.242761921298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45983.242761921298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45983.242761921298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45983.242761921298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45983.242761921298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45983.242761921298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45983.242761921298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45983.242761921298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45983.242761921298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45983.242761921298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45983.242761921298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45983.242761921298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45983.242761921298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45983.242761921298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45983.242761921298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45983.242761921298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45983.242761921298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45983.242761921298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45983.242761921298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45983.242761921298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45983.242761921298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45983.242761921298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45983.242761921298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45983.242761921298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45983.242761921298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45983.242761921298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45983.242761921298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45983.242761921298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45983.242761921298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3">IFERROR(NOW()-F148,"")</f>
        <v>45983.242761921298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45983.242761921298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45983.242761921298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45983.242761921298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45983.242761921298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45983.242761921298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45983.242761921298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45983.242761921298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45983.242761921298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45983.242761921298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45983.242761921298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45983.242761921298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45983.242761921298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45983.242761921298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45983.242761921298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45983.242761921298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45983.242761921298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45983.242761921298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45983.242761921298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45983.242761921298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45983.242761921298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45983.242761921298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45983.242761921298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45983.242761921298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45983.242761921298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45983.242761921298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45983.242761921298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45983.242761921298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45983.242761921298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45983.242761921298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45983.242761921298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45983.242761921298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45983.242761921298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45983.242761921298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45983.242761921298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45983.242761921298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45983.242761921298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45983.242761921298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45983.242761921298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45983.242761921298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45983.242761921298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45983.242761921298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45983.242761921298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45983.242761921298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45983.242761921298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45983.242761921298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45983.242761921298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45983.242761921298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45983.242761921298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45983.242761921298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45983.242761921298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45983.242761921298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45983.242761921298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45983.242761921298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45983.242761921298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45983.242761921298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45983.242761921298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45983.242761921298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45983.242761921298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45983.242761921298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45983.242761921298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45983.242761921298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45983.242761921298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45983.242761921298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4">IFERROR(NOW()-F212,"")</f>
        <v>45983.242761921298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45983.242761921298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45983.242761921298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45983.242761921298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45983.242761921298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45983.242761921298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45983.242761921298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45983.242761921298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45983.242761921298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45983.242761921298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45983.242761921298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45983.242761921298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45983.242761921298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45983.242761921298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45983.242761921298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45983.242761921298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45983.242761921298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45983.242761921298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45983.242761921298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45983.242761921298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45983.242761921298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45983.242761921298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45983.242761921298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45983.242761921298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45983.242761921298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45983.242761921298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45983.242761921298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45983.242761921298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45983.242761921298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45983.242761921298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45983.242761921298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45983.242761921298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45983.242761921298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45983.242761921298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45983.242761921298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45983.242761921298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45983.242761921298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45983.242761921298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45983.242761921298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45983.242761921298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45983.242761921298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45983.242761921298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45983.242761921298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45983.242761921298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45983.242761921298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45983.242761921298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45983.242761921298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45983.242761921298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45983.242761921298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45983.242761921298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45983.242761921298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45983.242761921298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45983.242761921298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45983.242761921298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45983.242761921298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45983.242761921298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45983.242761921298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45983.242761921298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45983.242761921298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45983.242761921298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45983.242761921298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45983.242761921298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45983.242761921298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45983.242761921298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5">IFERROR(NOW()-F276,"")</f>
        <v>45983.242761921298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45983.242761921298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45983.242761921298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45983.242761921298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45983.242761921298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45983.242761921298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45983.242761921298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45983.242761921298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45983.242761921298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45983.242761921298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45983.242761921298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45983.242761921298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45983.242761921298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45983.242761921298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45983.242761921298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45983.242761921298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45983.242761921298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45983.242761921298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45983.242761921298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45983.242761921298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45983.242761921298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45983.242761921298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45983.242761921298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45983.242761921298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45983.242761921298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45983.242761921298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45983.242761921298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45983.242761921298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45983.242761921298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45983.242761921298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45983.242761921298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45983.242761921298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45983.242761921298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45983.242761921298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45983.242761921298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45983.242761921298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45983.242761921298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45983.242761921298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45983.242761921298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45983.242761921298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45983.242761921298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45983.242761921298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45983.242761921298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45983.242761921298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45983.242761921298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45983.242761921298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45983.242761921298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45983.242761921298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45983.242761921298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45983.242761921298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45983.242761921298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45983.242761921298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45983.242761921298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45983.242761921298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45983.242761921298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45983.242761921298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45983.242761921298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45983.242761921298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45983.242761921298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45983.242761921298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45983.242761921298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45983.242761921298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45983.242761921298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45983.242761921298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6">IFERROR(NOW()-F340,"")</f>
        <v>45983.242761921298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45983.242761921298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45983.242761921298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45983.242761921298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45983.242761921298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45983.242761921298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45983.242761921298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45983.242761921298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45983.242761921298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45983.242761921298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45983.242761921298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45983.242761921298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45983.242761921298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45983.242761921298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45983.242761921298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45983.242761921298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45983.242761921298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45983.242761921298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45983.242761921298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45983.242761921298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45983.242761921298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45983.242761921298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45983.242761921298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45983.242761921298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45983.242761921298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45983.242761921298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45983.242761921298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45983.242761921298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45983.242761921298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45983.242761921298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45983.242761921298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45983.242761921298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45983.242761921298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45983.242761921298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45983.242761921298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45983.242761921298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45983.242761921298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45983.242761921298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45983.242761921298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45983.242761921298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45983.242761921298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45983.242761921298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45983.242761921298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45983.242761921298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45983.242761921298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45983.242761921298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45983.242761921298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45983.242761921298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45983.242761921298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45983.242761921298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45983.242761921298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45983.242761921298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45983.242761921298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45983.242761921298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45983.242761921298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45983.242761921298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45983.242761921298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45983.242761921298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45983.242761921298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45983.242761921298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45983.242761921298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45983.242761921298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45983.242761921298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45983.242761921298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49" ca="1" si="7">IFERROR(NOW()-F404,"")</f>
        <v>45983.242761921298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45983.242761921298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45983.242761921298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45983.242761921298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45983.242761921298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45983.242761921298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45983.242761921298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45983.242761921298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45983.242761921298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45983.242761921298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45983.242761921298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45983.242761921298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45983.242761921298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45983.242761921298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45983.242761921298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45983.242761921298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45983.242761921298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45983.242761921298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45983.242761921298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45983.242761921298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45983.242761921298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45983.242761921298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45983.242761921298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45983.242761921298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45983.242761921298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45983.242761921298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45983.242761921298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45983.242761921298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45983.242761921298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45983.242761921298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45983.242761921298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45983.242761921298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45983.242761921298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45983.242761921298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45983.242761921298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45983.242761921298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45983.242761921298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45983.242761921298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45983.242761921298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45983.242761921298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45983.242761921298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45983.242761921298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45983.242761921298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45983.242761921298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45983.242761921298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45983.242761921298</v>
      </c>
      <c r="H449" s="95"/>
      <c r="I449" s="113" t="str">
        <f>IFERROR(VLOOKUP(D449,DB!A:F,6,0),"")</f>
        <v/>
      </c>
      <c r="J449" s="113" t="str">
        <f>IFERROR(VLOOKUP(D449,DB!A:G,7,0),"")</f>
        <v/>
      </c>
      <c r="K449" s="97"/>
      <c r="L449" s="91" t="str">
        <f>IFERROR(VLOOKUP(D449,DB!A:I,9,0),"")</f>
        <v/>
      </c>
    </row>
  </sheetData>
  <dataValidations count="2">
    <dataValidation allowBlank="1" showInputMessage="1" showErrorMessage="1" sqref="E1" xr:uid="{A4F81451-56CC-4543-9497-104C4E44EE4B}"/>
    <dataValidation type="list" allowBlank="1" showInputMessage="1" showErrorMessage="1" sqref="E2:E4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workbookViewId="0">
      <selection activeCell="K23" sqref="K2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91.410701736109331</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57.053884606481006</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34.581650810185238</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5.7279586805598228</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1.8694633101840736</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0.47420868055633036</v>
      </c>
      <c r="H7" s="128">
        <v>45982.753275462965</v>
      </c>
      <c r="I7" s="109" t="str">
        <f>IFERROR(VLOOKUP(D7,DB!A:F,6,0),"")</f>
        <v>SCECO</v>
      </c>
      <c r="J7" s="109" t="str">
        <f>IFERROR(VLOOKUP(D7,DB!A:G,7,0),"")</f>
        <v>Good</v>
      </c>
      <c r="K7" s="109" t="s">
        <v>39121</v>
      </c>
      <c r="L7" s="109" t="str">
        <f>IFERROR(VLOOKUP(D7,DB!A:I,9,0),"")</f>
        <v>Latis</v>
      </c>
    </row>
    <row r="8" spans="1:13">
      <c r="A8" s="109" t="s">
        <v>39122</v>
      </c>
      <c r="B8" s="109" t="str">
        <f>IFERROR(VLOOKUP(D8,DB!A:K,11,0),"")</f>
        <v>R5</v>
      </c>
      <c r="C8" s="109">
        <v>1</v>
      </c>
      <c r="D8" s="109" t="s">
        <v>15237</v>
      </c>
      <c r="E8" s="109" t="s">
        <v>39021</v>
      </c>
      <c r="F8" s="128">
        <v>45982.864016203705</v>
      </c>
      <c r="G8" s="111">
        <f ca="1">IFERROR(NOW()-F8,"")</f>
        <v>0.37874571759311948</v>
      </c>
      <c r="H8" s="128">
        <v>45982.843182870369</v>
      </c>
      <c r="I8" s="109" t="str">
        <f>IFERROR(VLOOKUP(D8,DB!A:F,6,0),"")</f>
        <v>SCECO</v>
      </c>
      <c r="J8" s="109" t="str">
        <f>IFERROR(VLOOKUP(D8,DB!A:G,7,0),"")</f>
        <v>Dead</v>
      </c>
      <c r="K8" s="109" t="s">
        <v>39123</v>
      </c>
      <c r="L8" s="109" t="str">
        <f>IFERROR(VLOOKUP(D8,DB!A:I,9,0),"")</f>
        <v>Latis</v>
      </c>
    </row>
    <row r="9" spans="1:13">
      <c r="A9" s="109"/>
      <c r="B9" s="109" t="str">
        <f>IFERROR(VLOOKUP(D9,DB!A:K,11,0),"")</f>
        <v/>
      </c>
      <c r="C9" s="109"/>
      <c r="D9" s="109"/>
      <c r="E9" s="109"/>
      <c r="F9" s="109"/>
      <c r="G9" s="111">
        <f ca="1">IFERROR(NOW()-F9,"")</f>
        <v>45983.242761921298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45983.242761921298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45983.242761921298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45983.242761921298</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45983.242761921298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45983.242761921298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45983.242761921298</v>
      </c>
      <c r="H15" s="109"/>
      <c r="I15" s="109" t="str">
        <f>IFERROR(VLOOKUP(D15,DB!A:F,6,0),"")</f>
        <v/>
      </c>
      <c r="J15" s="109" t="str">
        <f>IFERROR(VLOOKUP(D15,DB!A:G,7,0),"")</f>
        <v/>
      </c>
      <c r="K15" s="109"/>
      <c r="L15" s="109" t="str">
        <f>IFERROR(VLOOKUP(D15,DB!A:I,9,0),"")</f>
        <v/>
      </c>
    </row>
    <row r="16" spans="1:13">
      <c r="A16" s="109"/>
      <c r="B16" s="109" t="str">
        <f>IFERROR(VLOOKUP(D16,DB!A:K,11,0),"")</f>
        <v/>
      </c>
      <c r="C16" s="109"/>
      <c r="D16"/>
      <c r="E16" s="109"/>
      <c r="F16" s="109"/>
      <c r="G16" s="111">
        <f ca="1">IFERROR(NOW()-F16,"")</f>
        <v>45983.242761921298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45983.242761921298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45983.242761921298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45983.242761921298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45983.242761921298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45983.242761921298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45983.242761921298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45983.242761921298</v>
      </c>
      <c r="H23" s="109"/>
      <c r="I23" s="109" t="str">
        <f>IFERROR(VLOOKUP(D23,DB!A:F,6,0),"")</f>
        <v/>
      </c>
      <c r="J23" s="109" t="str">
        <f>IFERROR(VLOOKUP(D23,DB!A:G,7,0),"")</f>
        <v/>
      </c>
      <c r="K23" s="109"/>
      <c r="L23" s="109" t="str">
        <f>IFERROR(VLOOKUP(D23,DB!A:I,9,0),"")</f>
        <v/>
      </c>
    </row>
    <row r="24" spans="1:12">
      <c r="A24" s="109"/>
      <c r="B24" s="109" t="str">
        <f>IFERROR(VLOOKUP(D24,DB!A:K,11,0),"")</f>
        <v/>
      </c>
      <c r="C24" s="109"/>
      <c r="D24"/>
      <c r="E24" s="109"/>
      <c r="F24" s="109"/>
      <c r="G24" s="111">
        <f ca="1">IFERROR(NOW()-F24,"")</f>
        <v>45983.242761921298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45983.242761921298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45983.242761921298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45983.242761921298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45983.242761921298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45983.242761921298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45983.242761921298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45983.242761921298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45983.242761921298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45983.242761921298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45983.242761921298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45983.242761921298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45983.242761921298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45983.242761921298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45983.242761921298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45983.242761921298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45983.242761921298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45983.242761921298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45983.242761921298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45983.242761921298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45983.242761921298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45983.242761921298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45983.242761921298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45983.242761921298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45983.242761921298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45983.242761921298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45983.242761921298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45983.242761921298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45983.242761921298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45983.242761921298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45983.242761921298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45983.242761921298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45983.242761921298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45983.242761921298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45983.242761921298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45983.242761921298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45983.242761921298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45983.242761921298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45983.242761921298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45983.242761921298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45983.242761921298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45983.242761921298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45983.242761921298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45983.242761921298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45983.242761921298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45983.242761921298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45983.242761921298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45983.242761921298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45983.242761921298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45983.242761921298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45983.242761921298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45983.242761921298</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45983.242761921298</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45983.242761921298</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45983.242761921298</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45983.242761921298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45983.242761921298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45983.242761921298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45983.242761921298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45983.242761921298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45983.242761921298</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45983.242761921298</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45983.242761921298</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45983.242761921298</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45983.242761921298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45983.242761921298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45983.242761921298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45983.242761921298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45983.242761921298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45983.242761921298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45983.242761921298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45983.242761921298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45983.242761921298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45983.242761921298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45983.242761921298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45983.242761921298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45983.242761921298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45983.242761921298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45983.242761921298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45983.242761921298</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6"/>
  <sheetViews>
    <sheetView workbookViewId="0">
      <selection activeCell="K9" sqref="K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2</v>
      </c>
      <c r="D2" s="119" t="s">
        <v>29455</v>
      </c>
      <c r="E2" s="109" t="s">
        <v>39021</v>
      </c>
      <c r="F2" s="121">
        <v>45983.189641203702</v>
      </c>
      <c r="G2" s="104">
        <f t="shared" ref="G2:G26" ca="1" si="0">IFERROR(NOW()-F2,"-")</f>
        <v>5.3120717595447786E-2</v>
      </c>
      <c r="H2" s="121">
        <v>45983.18959490741</v>
      </c>
      <c r="I2" s="119" t="str">
        <f>IFERROR(VLOOKUP(D2,DB!A:F,6,0),"")</f>
        <v>SCECO</v>
      </c>
      <c r="J2" s="119" t="str">
        <f>IFERROR(VLOOKUP(D2,DB!A:G,7,0),"")</f>
        <v>Vandalized</v>
      </c>
      <c r="K2" s="122" t="s">
        <v>39125</v>
      </c>
      <c r="L2" s="123" t="str">
        <f>IFERROR(VLOOKUP(D2,DB!A:I,9,0),"")</f>
        <v>Latis</v>
      </c>
    </row>
    <row r="3" spans="1:16382" ht="31.5" customHeight="1">
      <c r="A3" s="118" t="s">
        <v>39126</v>
      </c>
      <c r="B3" s="119" t="str">
        <f>IFERROR(VLOOKUP(D3,DB!A:K,11,0),"")</f>
        <v>R6</v>
      </c>
      <c r="C3" s="120">
        <v>4</v>
      </c>
      <c r="D3" s="149" t="s">
        <v>30405</v>
      </c>
      <c r="E3" s="109" t="s">
        <v>39021</v>
      </c>
      <c r="F3" s="121">
        <v>45983.189965277779</v>
      </c>
      <c r="G3" s="104">
        <f t="shared" ca="1" si="0"/>
        <v>5.2796643518377095E-2</v>
      </c>
      <c r="H3" s="121">
        <v>45983.189930555556</v>
      </c>
      <c r="I3" s="119" t="str">
        <f>IFERROR(VLOOKUP(D3,DB!A:F,6,0),"")</f>
        <v>SCECO</v>
      </c>
      <c r="J3" s="119" t="str">
        <f>IFERROR(VLOOKUP(D3,DB!A:G,7,0),"")</f>
        <v>Dead+No BB Design</v>
      </c>
      <c r="K3" s="122" t="s">
        <v>39127</v>
      </c>
      <c r="L3" s="123" t="str">
        <f>IFERROR(VLOOKUP(D3,DB!A:I,9,0),"")</f>
        <v>Latis</v>
      </c>
    </row>
    <row r="4" spans="1:16382" ht="31.5" customHeight="1">
      <c r="A4" s="118"/>
      <c r="B4" s="119" t="str">
        <f>IFERROR(VLOOKUP(D4,DB!A:K,11,0),"")</f>
        <v/>
      </c>
      <c r="C4" s="120"/>
      <c r="D4" s="119"/>
      <c r="E4" s="109"/>
      <c r="F4" s="121"/>
      <c r="G4" s="104">
        <f t="shared" ca="1" si="0"/>
        <v>45983.242761921298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45983.242761921298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45983.242761921298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45983.242761921298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45983.242761921298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45983.242761921298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45983.242761921298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45983.242761921298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45983.242761921298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45983.242761921298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45983.242761921298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45983.242761921298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45983.242761921298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45983.242761921298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45983.242761921298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45983.242761921298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45983.242761921298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45983.242761921298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45983.242761921298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45983.242761921298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45983.242761921298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45983.242761921298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45983.242761921298</v>
      </c>
      <c r="H26" s="121"/>
      <c r="I26" s="119" t="str">
        <f>IFERROR(VLOOKUP(D26,DB!A:F,6,0),"")</f>
        <v/>
      </c>
      <c r="J26" s="119" t="str">
        <f>IFERROR(VLOOKUP(D26,DB!A:G,7,0),"")</f>
        <v/>
      </c>
      <c r="K26" s="122"/>
      <c r="L26" s="123" t="str">
        <f>IFERROR(VLOOKUP(D26,DB!A:I,9,0),"")</f>
        <v/>
      </c>
    </row>
  </sheetData>
  <dataValidations count="2">
    <dataValidation allowBlank="1" showInputMessage="1" showErrorMessage="1" sqref="E1" xr:uid="{9E1BC488-8814-4F8A-8DBE-742B3278AB71}"/>
    <dataValidation type="list" allowBlank="1" showInputMessage="1" showErrorMessage="1" sqref="E2:E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2025-11-22T02:51:32Z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