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2250" documentId="13_ncr:1_{F6CB121F-512D-4AA6-A0C1-0FB36C537598}" xr6:coauthVersionLast="47" xr6:coauthVersionMax="47" xr10:uidLastSave="{DE714F95-D0F5-4160-9B3E-75ECE2044B2F}"/>
  <bookViews>
    <workbookView xWindow="-109" yWindow="-109" windowWidth="26301" windowHeight="14169" firstSheet="4"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3" i="1"/>
  <c r="B4" i="1"/>
  <c r="B5" i="1"/>
  <c r="B6" i="1"/>
  <c r="B7" i="1"/>
  <c r="B8" i="1"/>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3" i="5"/>
  <c r="J3" i="5"/>
  <c r="L3" i="5"/>
  <c r="B3" i="2"/>
  <c r="G3" i="2"/>
  <c r="I3" i="2"/>
  <c r="J3" i="2"/>
  <c r="L3" i="2"/>
  <c r="B2" i="1"/>
  <c r="L2" i="5"/>
  <c r="B2" i="4"/>
  <c r="I2" i="4"/>
  <c r="J2" i="4"/>
  <c r="L2" i="4"/>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alcChain>
</file>

<file path=xl/sharedStrings.xml><?xml version="1.0" encoding="utf-8"?>
<sst xmlns="http://schemas.openxmlformats.org/spreadsheetml/2006/main" count="179030" uniqueCount="39107">
  <si>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</si>
  <si>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</si>
  <si>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</si>
  <si>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</si>
  <si>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</si>
  <si>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</si>
  <si>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</si>
  <si>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</si>
  <si>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</si>
  <si>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</si>
  <si>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</si>
  <si>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</si>
  <si>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</si>
  <si>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</si>
  <si>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</si>
  <si>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</si>
  <si>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</si>
  <si>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</si>
  <si>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</si>
  <si>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</si>
  <si>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</si>
  <si>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</si>
  <si>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</si>
  <si>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</si>
  <si>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</si>
  <si>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</si>
  <si>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</si>
  <si>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</si>
  <si>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</si>
  <si>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</si>
  <si>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</si>
  <si>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</si>
  <si>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</si>
  <si>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</si>
  <si>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</si>
  <si>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</si>
  <si>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</si>
  <si>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</si>
  <si>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</si>
  <si>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</si>
  <si>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</si>
  <si>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</si>
  <si>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</si>
  <si>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</si>
  <si>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</si>
  <si>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</si>
  <si>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</si>
  <si>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</si>
  <si>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</si>
  <si>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</si>
  <si>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</si>
  <si>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</si>
  <si>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</si>
  <si>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</si>
  <si>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</si>
  <si>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</si>
  <si>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</si>
  <si>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</si>
  <si>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</si>
  <si>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</si>
  <si>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</si>
  <si>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</si>
  <si>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</si>
  <si>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</si>
  <si>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</si>
  <si>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</si>
  <si>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</si>
  <si>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</si>
  <si>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</si>
  <si>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</si>
  <si>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</si>
  <si>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</si>
  <si>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</si>
  <si>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</si>
  <si>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</si>
  <si>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</si>
  <si>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</si>
  <si>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</si>
  <si>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</si>
  <si>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</si>
  <si>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</si>
  <si>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</si>
  <si>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</si>
  <si>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</si>
  <si>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</si>
  <si>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</si>
  <si>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</si>
  <si>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</si>
  <si>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</si>
  <si>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</si>
  <si>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</si>
  <si>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</si>
  <si>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</si>
  <si>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</si>
  <si>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</si>
  <si>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</si>
  <si>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</si>
  <si>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</si>
  <si>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</si>
  <si>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</si>
  <si>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</si>
  <si>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</si>
  <si>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</si>
  <si>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</si>
  <si>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</si>
  <si>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</si>
  <si>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</si>
  <si>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</si>
  <si>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</si>
  <si>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</si>
  <si>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</si>
  <si>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</si>
  <si>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</si>
  <si>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</si>
  <si>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</si>
  <si>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</si>
  <si>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</si>
  <si>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</si>
  <si>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</si>
  <si>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</si>
  <si>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</si>
  <si>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</si>
  <si>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</si>
  <si>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</si>
  <si>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</si>
  <si>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</si>
  <si>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</si>
  <si>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</si>
  <si>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</si>
  <si>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</si>
  <si>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</si>
  <si>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</si>
  <si>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</si>
  <si>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</si>
  <si>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</si>
  <si>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</si>
  <si>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</si>
  <si>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</si>
  <si>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</si>
  <si>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</si>
  <si>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</si>
  <si>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</si>
  <si>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</si>
  <si>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</si>
  <si>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</si>
  <si>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</si>
  <si>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</si>
  <si>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</si>
  <si>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</si>
  <si>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</si>
  <si>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</si>
  <si>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</si>
  <si>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</si>
  <si>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</si>
  <si>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</si>
  <si>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</si>
  <si>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</si>
  <si>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</si>
  <si>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</si>
  <si>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</si>
  <si>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</si>
  <si>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</si>
  <si>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</si>
  <si>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</si>
  <si>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</si>
  <si>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</si>
  <si>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</si>
  <si>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</si>
  <si>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</si>
  <si>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</si>
  <si>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</si>
  <si>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</si>
  <si>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</si>
  <si>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</si>
  <si>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</si>
  <si>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</si>
  <si>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</si>
  <si>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</si>
  <si>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</si>
  <si>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</si>
  <si>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</si>
  <si>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</si>
  <si>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</si>
  <si>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</si>
  <si>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</si>
  <si>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</si>
  <si>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</si>
  <si>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</si>
  <si>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</si>
  <si>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</si>
  <si>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</si>
  <si>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</si>
  <si>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</si>
  <si>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</si>
  <si>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</si>
  <si>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</si>
  <si>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</si>
  <si>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</si>
  <si>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</si>
  <si>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</si>
  <si>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</si>
  <si>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</si>
  <si>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</si>
  <si>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</si>
  <si>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</si>
  <si>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</si>
  <si>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</si>
  <si>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</si>
  <si>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</si>
  <si>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</si>
  <si>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</si>
  <si>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</si>
  <si>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</si>
  <si>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</si>
  <si>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</si>
  <si>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</si>
  <si>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</si>
  <si>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</si>
  <si>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</si>
  <si>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</si>
  <si>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</si>
  <si>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</si>
  <si>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</si>
  <si>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</si>
  <si>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</si>
  <si>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</si>
  <si>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</si>
  <si>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</si>
  <si>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</si>
  <si>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</si>
  <si>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</si>
  <si>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</si>
  <si>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</si>
  <si>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</si>
  <si>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</si>
  <si>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</si>
  <si>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</si>
  <si>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</si>
  <si>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</si>
  <si>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</si>
  <si>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</si>
  <si>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</si>
  <si>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</si>
  <si>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</si>
  <si>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</si>
  <si>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</si>
  <si>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</si>
  <si>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</si>
  <si>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</si>
  <si>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</si>
  <si>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</si>
  <si>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</si>
  <si>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</si>
  <si>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</si>
  <si>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</si>
  <si>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</si>
  <si>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</si>
  <si>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</si>
  <si>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</si>
  <si>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</si>
  <si>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</si>
  <si>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</si>
  <si>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</si>
  <si>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</si>
  <si>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</si>
  <si>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</si>
  <si>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</si>
  <si>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</si>
  <si>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</si>
  <si>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</si>
  <si>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</si>
  <si>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</si>
  <si>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</si>
  <si>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</si>
  <si>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</si>
  <si>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</si>
  <si>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</si>
  <si>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</si>
  <si>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</si>
  <si>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</si>
  <si>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</si>
  <si>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</si>
  <si>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</si>
  <si>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</si>
  <si>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</si>
  <si>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</si>
  <si>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</si>
  <si>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</si>
  <si>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</si>
  <si>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</si>
  <si>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</si>
  <si>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</si>
  <si>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</si>
  <si>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</si>
  <si>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</si>
  <si>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</si>
  <si>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</si>
  <si>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</si>
  <si>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</si>
  <si>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</si>
  <si>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</si>
  <si>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</si>
  <si>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</si>
  <si>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</si>
  <si>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</si>
  <si>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</si>
  <si>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</si>
  <si>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</si>
  <si>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</si>
  <si>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</si>
  <si>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</si>
  <si>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</si>
  <si>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</si>
  <si>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</si>
  <si>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</si>
  <si>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</si>
  <si>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</si>
  <si>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</si>
  <si>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</si>
  <si>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</si>
  <si>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</si>
  <si>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</si>
  <si>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</si>
  <si>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</si>
  <si>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</si>
  <si>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</si>
  <si>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</si>
  <si>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</si>
  <si>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</si>
  <si>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</si>
  <si>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</si>
  <si>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</si>
  <si>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</si>
  <si>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</si>
  <si>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</si>
  <si>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</si>
  <si>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</si>
  <si>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</si>
  <si>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</si>
  <si>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</si>
  <si>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</si>
  <si>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</si>
  <si>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</si>
  <si>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</si>
  <si>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</si>
  <si>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</si>
  <si>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</si>
  <si>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</si>
  <si>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</si>
  <si>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</si>
  <si>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</si>
  <si>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</si>
  <si>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</si>
  <si>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</si>
  <si>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</si>
  <si>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</si>
  <si>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</si>
  <si>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</si>
  <si>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</si>
  <si>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</si>
  <si>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</si>
  <si>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</si>
  <si>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</si>
  <si>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</si>
  <si>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</si>
  <si>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</si>
  <si>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</si>
  <si>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</si>
  <si>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</si>
  <si>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</si>
  <si>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</si>
  <si>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</si>
  <si>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</si>
  <si>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</si>
  <si>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</si>
  <si>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</si>
  <si>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</si>
  <si>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</si>
  <si>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</si>
  <si>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</si>
  <si>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</si>
  <si>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</si>
  <si>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</si>
  <si>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</si>
  <si>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</si>
  <si>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</si>
  <si>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</si>
  <si>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</si>
  <si>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</si>
  <si>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</si>
  <si>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</si>
  <si>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</si>
  <si>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</si>
  <si>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</si>
  <si>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</si>
  <si>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</si>
  <si>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</si>
  <si>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</si>
  <si>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</si>
  <si>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</si>
  <si>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</si>
  <si>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</si>
  <si>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</si>
  <si>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</si>
  <si>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</si>
  <si>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</si>
  <si>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</si>
  <si>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</si>
  <si>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</si>
  <si>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</si>
  <si>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</si>
  <si>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</si>
  <si>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</si>
  <si>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</si>
  <si>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</si>
  <si>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</si>
  <si>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</si>
  <si>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</si>
  <si>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</si>
  <si>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</si>
  <si>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</si>
  <si>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</si>
  <si>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</si>
  <si>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</si>
  <si>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</si>
  <si>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</si>
  <si>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</si>
  <si>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</si>
  <si>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</si>
  <si>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</si>
  <si>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</si>
  <si>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</si>
  <si>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</si>
  <si>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</si>
  <si>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</si>
  <si>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</si>
  <si>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</si>
  <si>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</si>
  <si>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</si>
  <si>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</si>
  <si>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</si>
  <si>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</si>
  <si>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</si>
  <si>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</si>
  <si>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</si>
  <si>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</si>
  <si>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</si>
  <si>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</si>
  <si>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</si>
  <si>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</si>
  <si>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</si>
  <si>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</si>
  <si>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</si>
  <si>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</si>
  <si>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</si>
  <si>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</si>
  <si>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</si>
  <si>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</si>
  <si>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</si>
  <si>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</si>
  <si>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</si>
  <si>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</si>
  <si>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</si>
  <si>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</si>
  <si>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</si>
  <si>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</si>
  <si>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</si>
  <si>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</si>
  <si>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</si>
  <si>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</si>
  <si>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</si>
  <si>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</si>
  <si>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</si>
  <si>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</si>
  <si>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</si>
  <si>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</si>
  <si>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</si>
  <si>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</si>
  <si>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</si>
  <si>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</si>
  <si>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</si>
  <si>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</si>
  <si>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</si>
  <si>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</si>
  <si>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</si>
  <si>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</si>
  <si>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</si>
  <si>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</si>
  <si>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</si>
  <si>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</si>
  <si>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</si>
  <si>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</si>
  <si>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</si>
  <si>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</si>
  <si>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</si>
  <si>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</si>
  <si>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</si>
  <si>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</si>
  <si>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</si>
  <si>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</si>
  <si>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</si>
  <si>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</si>
  <si>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</si>
  <si>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</si>
  <si>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</si>
  <si>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</si>
  <si>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</si>
  <si>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</si>
  <si>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</si>
  <si>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</si>
  <si>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</si>
  <si>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</si>
  <si>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</si>
  <si>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</si>
  <si>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</si>
  <si>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</si>
  <si>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</si>
  <si>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</si>
  <si>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</si>
  <si>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</si>
  <si>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</si>
  <si>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</si>
  <si>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</si>
  <si>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</si>
  <si>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</si>
  <si>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</si>
  <si>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</si>
  <si>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</si>
  <si>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</si>
  <si>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</si>
  <si>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</si>
  <si>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</si>
  <si>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</si>
  <si>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</si>
  <si>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</si>
  <si>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</si>
  <si>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</si>
  <si>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</si>
  <si>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</si>
  <si>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</si>
  <si>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</si>
  <si>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</si>
  <si>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</si>
  <si>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</si>
  <si>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</si>
  <si>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</si>
  <si>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</si>
  <si>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</si>
  <si>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</si>
  <si>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</si>
  <si>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</si>
  <si>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</si>
  <si>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</si>
  <si>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</si>
  <si>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</si>
  <si>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</si>
  <si>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</si>
  <si>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</si>
  <si>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</si>
  <si>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</si>
  <si>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</si>
  <si>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</si>
  <si>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</si>
  <si>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</si>
  <si>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</si>
  <si>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</si>
  <si>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</si>
  <si>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</si>
  <si>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</si>
  <si>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</si>
  <si>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</si>
  <si>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</si>
  <si>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</si>
  <si>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</si>
  <si>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</si>
  <si>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</si>
  <si>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</si>
  <si>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</si>
  <si>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</si>
  <si>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</si>
  <si>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</si>
  <si>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</si>
  <si>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</si>
  <si>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</si>
  <si>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</si>
  <si>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</si>
  <si>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</si>
  <si>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</si>
  <si>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</si>
  <si>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</si>
  <si>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</si>
  <si>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</si>
  <si>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</si>
  <si>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</si>
  <si>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</si>
  <si>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</si>
  <si>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</si>
  <si>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</si>
  <si>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</si>
  <si>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</si>
  <si>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</si>
  <si>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</si>
  <si>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</si>
  <si>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</si>
  <si>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</si>
  <si>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</si>
  <si>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</si>
  <si>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</si>
  <si>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</si>
  <si>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</si>
  <si>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</si>
  <si>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</si>
  <si>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</si>
  <si>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</si>
  <si>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</si>
  <si>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</si>
  <si>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</si>
  <si>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</si>
  <si>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</si>
  <si>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</si>
  <si>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</si>
  <si>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</si>
  <si>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</si>
  <si>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</si>
  <si>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</si>
  <si>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</si>
  <si>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</si>
  <si>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</si>
  <si>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</si>
  <si>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</si>
  <si>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</si>
  <si>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</si>
  <si>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</si>
  <si>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</si>
  <si>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</si>
  <si>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</si>
  <si>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</si>
  <si>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</si>
  <si>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</si>
  <si>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</si>
  <si>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</si>
  <si>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</si>
  <si>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</si>
  <si>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</si>
  <si>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</si>
  <si>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</si>
  <si>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</si>
  <si>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</si>
  <si>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</si>
  <si>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</si>
  <si>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</si>
  <si>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</si>
  <si>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</si>
  <si>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</si>
  <si>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</si>
  <si>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</si>
  <si>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</si>
  <si>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</si>
  <si>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</si>
  <si>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</si>
  <si>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</si>
  <si>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</si>
  <si>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</si>
  <si>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</si>
  <si>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</si>
  <si>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</si>
  <si>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</si>
  <si>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</si>
  <si>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</si>
  <si>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</si>
  <si>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</si>
  <si>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</si>
  <si>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</si>
  <si>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</si>
  <si>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</si>
  <si>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</si>
  <si>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</si>
  <si>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</si>
  <si>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</si>
  <si>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</si>
  <si>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</si>
  <si>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</si>
  <si>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</si>
  <si>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</si>
  <si>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</si>
  <si>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</si>
  <si>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</si>
  <si>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</si>
  <si>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</si>
  <si>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</si>
  <si>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</si>
  <si>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</si>
  <si>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</si>
  <si>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</si>
  <si>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</si>
  <si>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</si>
  <si>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</si>
  <si>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</si>
  <si>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</si>
  <si>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</si>
  <si>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</si>
  <si>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</si>
  <si>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</si>
  <si>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</si>
  <si>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</si>
  <si>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</si>
  <si>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</si>
  <si>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</si>
  <si>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</si>
  <si>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</si>
  <si>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</si>
  <si>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</si>
  <si>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</si>
  <si>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</si>
  <si>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</si>
  <si>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</si>
  <si>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</si>
  <si>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</si>
  <si>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</si>
  <si>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</si>
  <si>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</si>
  <si>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</si>
  <si>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</si>
  <si>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</si>
  <si>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</si>
  <si>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</si>
  <si>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</si>
  <si>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</si>
  <si>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</si>
  <si>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</si>
  <si>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</si>
  <si>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</si>
  <si>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</si>
  <si>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</si>
  <si>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</si>
  <si>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</si>
  <si>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</si>
  <si>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</si>
  <si>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</si>
  <si>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</si>
  <si>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</si>
  <si>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</si>
  <si>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</si>
  <si>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</si>
  <si>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</si>
  <si>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</si>
  <si>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</si>
  <si>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</si>
  <si>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</si>
  <si>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</si>
  <si>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</si>
  <si>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</si>
  <si>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</si>
  <si>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</si>
  <si>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</si>
  <si>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</si>
  <si>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</si>
  <si>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</si>
  <si>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</si>
  <si>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</si>
  <si>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</si>
  <si>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</si>
  <si>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</si>
  <si>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</si>
  <si>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</si>
  <si>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</si>
  <si>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</si>
  <si>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</si>
  <si>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</si>
  <si>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</si>
  <si>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</si>
  <si>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</si>
  <si>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</si>
  <si>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</si>
  <si>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</si>
  <si>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</si>
  <si>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</si>
  <si>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</si>
  <si>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</si>
  <si>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</si>
  <si>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</si>
  <si>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</si>
  <si>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</si>
  <si>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</si>
  <si>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</si>
  <si>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</si>
  <si>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</si>
  <si>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</si>
  <si>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</si>
  <si>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</si>
  <si>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</si>
  <si>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</si>
  <si>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</si>
  <si>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</si>
  <si>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</si>
  <si>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</si>
  <si>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</si>
  <si>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</si>
  <si>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</si>
  <si>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</si>
  <si>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</si>
  <si>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</si>
  <si>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</si>
  <si>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</si>
  <si>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</si>
  <si>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</si>
  <si>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</si>
  <si>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</si>
  <si>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</si>
  <si>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</si>
  <si>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</si>
  <si>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</si>
  <si>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</si>
  <si>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</si>
  <si>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</si>
  <si>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</si>
  <si>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</si>
  <si>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</si>
  <si>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</si>
  <si>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</si>
  <si>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</si>
  <si>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</si>
  <si>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</si>
  <si>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</si>
  <si>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</si>
  <si>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</si>
  <si>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</si>
  <si>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</si>
  <si>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</si>
  <si>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</si>
  <si>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</si>
  <si>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</si>
  <si>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</si>
  <si>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</si>
  <si>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</si>
  <si>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</si>
  <si>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</si>
  <si>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</si>
  <si>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</si>
  <si>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</si>
  <si>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</si>
  <si>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</si>
  <si>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</si>
  <si>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</si>
  <si>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</si>
  <si>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</si>
  <si>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</si>
  <si>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</si>
  <si>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</si>
  <si>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</si>
  <si>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</si>
  <si>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</si>
  <si>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</si>
  <si>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</si>
  <si>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</si>
  <si>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</si>
  <si>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</si>
  <si>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</si>
  <si>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</si>
  <si>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</si>
  <si>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</si>
  <si>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</si>
  <si>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</si>
  <si>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</si>
  <si>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</si>
  <si>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</si>
  <si>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</si>
  <si>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</si>
  <si>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</si>
  <si>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</si>
  <si>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</si>
  <si>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</si>
  <si>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</si>
  <si>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</si>
  <si>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</si>
  <si>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</si>
  <si>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</si>
  <si>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</si>
  <si>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</si>
  <si>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</si>
  <si>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</si>
  <si>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</si>
  <si>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</si>
  <si>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</si>
  <si>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</si>
  <si>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</si>
  <si>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</si>
  <si>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</si>
  <si>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</si>
  <si>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</si>
  <si>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</si>
  <si>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</si>
  <si>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</si>
  <si>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</si>
  <si>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</si>
  <si>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</si>
  <si>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</si>
  <si>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</si>
  <si>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</si>
  <si>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</si>
  <si>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</si>
  <si>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</si>
  <si>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</si>
  <si>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</si>
  <si>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</si>
  <si>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</si>
  <si>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</si>
  <si>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</si>
  <si>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</si>
  <si>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</si>
  <si>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</si>
  <si>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</si>
  <si>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</si>
  <si>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</si>
  <si>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</si>
  <si>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</si>
  <si>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</si>
  <si>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</si>
  <si>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</si>
  <si>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</si>
  <si>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</si>
  <si>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</si>
  <si>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</si>
  <si>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</si>
  <si>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</si>
  <si>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</si>
  <si>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</si>
  <si>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</si>
  <si>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</si>
  <si>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</si>
  <si>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</si>
  <si>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</si>
  <si>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</si>
  <si>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</si>
  <si>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</si>
  <si>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</si>
  <si>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</si>
  <si>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</si>
  <si>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</si>
  <si>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</si>
  <si>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</si>
  <si>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</si>
  <si>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</si>
  <si>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</si>
  <si>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</si>
  <si>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</si>
  <si>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</si>
  <si>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</si>
  <si>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</si>
  <si>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</si>
  <si>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</si>
  <si>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</si>
  <si>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</si>
  <si>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</si>
  <si>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</si>
  <si>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</si>
  <si>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</si>
  <si>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</si>
  <si>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</si>
  <si>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</si>
  <si>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</si>
  <si>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</si>
  <si>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</si>
  <si>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</si>
  <si>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</si>
  <si>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</si>
  <si>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</si>
  <si>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</si>
  <si>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</si>
  <si>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</si>
  <si>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</si>
  <si>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</si>
  <si>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</si>
  <si>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</si>
  <si>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</si>
  <si>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</si>
  <si>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</si>
  <si>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</si>
  <si>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</si>
  <si>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</si>
  <si>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</si>
  <si>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</si>
  <si>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</si>
  <si>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</si>
  <si>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</si>
  <si>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</si>
  <si>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</si>
  <si>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</si>
  <si>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</si>
  <si>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</si>
  <si>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</si>
  <si>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</si>
  <si>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</si>
  <si>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</si>
  <si>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</si>
  <si>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</si>
  <si>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</si>
  <si>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</si>
  <si>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</si>
  <si>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</si>
  <si>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</si>
  <si>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</si>
  <si>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</si>
  <si>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</si>
  <si>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</si>
  <si>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</si>
  <si>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</si>
  <si>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</si>
  <si>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</si>
  <si>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</si>
  <si>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</si>
  <si>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</si>
  <si>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</si>
  <si>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</si>
  <si>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</si>
  <si>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</si>
  <si>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</si>
  <si>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</si>
  <si>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</si>
  <si>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</si>
  <si>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</si>
  <si>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</si>
  <si>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</si>
  <si>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</si>
  <si>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</si>
  <si>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</si>
  <si>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</si>
  <si>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</si>
  <si>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</si>
  <si>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</si>
  <si>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</si>
  <si>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</si>
  <si>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</si>
  <si>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</si>
  <si>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</si>
  <si>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</si>
  <si>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</si>
  <si>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</si>
  <si>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</si>
  <si>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</si>
  <si>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</si>
  <si>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</si>
  <si>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</si>
  <si>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</si>
  <si>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</si>
  <si>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</si>
  <si>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</si>
  <si>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</si>
  <si>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</si>
  <si>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</si>
  <si>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</si>
  <si>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</si>
  <si>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</si>
  <si>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</si>
  <si>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</si>
  <si>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</si>
  <si>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</si>
  <si>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</si>
  <si>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</si>
  <si>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</si>
  <si>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</si>
  <si>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</si>
  <si>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</si>
  <si>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</si>
  <si>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</si>
  <si>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</si>
  <si>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</si>
  <si>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</si>
  <si>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</si>
  <si>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</si>
  <si>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</si>
  <si>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</si>
  <si>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</si>
  <si>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</si>
  <si>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</si>
  <si>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</si>
  <si>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</si>
  <si>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</si>
  <si>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</si>
  <si>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</si>
  <si>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</si>
  <si>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</si>
  <si>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</si>
  <si>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</si>
  <si>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</si>
  <si>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</si>
  <si>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</si>
  <si>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</si>
  <si>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</si>
  <si>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</si>
  <si>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</si>
  <si>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</si>
  <si>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</si>
  <si>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</si>
  <si>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</si>
  <si>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</si>
  <si>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</si>
  <si>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</si>
  <si>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</si>
  <si>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</si>
  <si>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</si>
  <si>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</si>
  <si>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</si>
  <si>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</si>
  <si>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</si>
  <si>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</si>
  <si>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</si>
  <si>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</si>
  <si>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</si>
  <si>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</si>
  <si>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</si>
  <si>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</si>
  <si>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</si>
  <si>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</si>
  <si>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</si>
  <si>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</si>
  <si>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</si>
  <si>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</si>
  <si>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</si>
  <si>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</si>
  <si>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</si>
  <si>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</si>
  <si>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</si>
  <si>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</si>
  <si>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</si>
  <si>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</si>
  <si>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</si>
  <si>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</si>
  <si>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</si>
  <si>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</si>
  <si>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</si>
  <si>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</si>
  <si>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</si>
  <si>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</si>
  <si>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</si>
  <si>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</si>
  <si>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</si>
  <si>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</si>
  <si>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</si>
  <si>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</si>
  <si>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</si>
  <si>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</si>
  <si>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</si>
  <si>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</si>
  <si>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</si>
  <si>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</si>
  <si>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</si>
  <si>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</si>
  <si>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</si>
  <si>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</si>
  <si>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</si>
  <si>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</si>
  <si>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</si>
  <si>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</si>
  <si>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</si>
  <si>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</si>
  <si>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</si>
  <si>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</si>
  <si>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</si>
  <si>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</si>
  <si>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</si>
  <si>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</si>
  <si>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</si>
  <si>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</si>
  <si>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</si>
  <si>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</si>
  <si>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</si>
  <si>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</si>
  <si>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</si>
  <si>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</si>
  <si>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</si>
  <si>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</si>
  <si>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</si>
  <si>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</si>
  <si>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</si>
  <si>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</si>
  <si>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</si>
  <si>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</si>
  <si>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</si>
  <si>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</si>
  <si>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</si>
  <si>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</si>
  <si>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</si>
  <si>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</si>
  <si>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</si>
  <si>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</si>
  <si>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</si>
  <si>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</si>
  <si>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</si>
  <si>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</si>
  <si>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</si>
  <si>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</si>
  <si>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</si>
  <si>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</si>
  <si>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</si>
  <si>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</si>
  <si>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</si>
  <si>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</si>
  <si>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</si>
  <si>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</si>
  <si>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</si>
  <si>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</si>
  <si>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</si>
  <si>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</si>
  <si>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</si>
  <si>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</si>
  <si>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</si>
  <si>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</si>
  <si>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</si>
  <si>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</si>
  <si>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</si>
  <si>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</si>
  <si>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</si>
  <si>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</si>
  <si>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</si>
  <si>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</si>
  <si>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</si>
  <si>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</si>
  <si>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</si>
  <si>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</si>
  <si>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</si>
  <si>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</si>
  <si>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</si>
  <si>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</si>
  <si>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</si>
  <si>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</si>
  <si>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</si>
  <si>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</si>
  <si>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</si>
  <si>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</si>
  <si>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</si>
  <si>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</si>
  <si>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</si>
  <si>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</si>
  <si>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</si>
  <si>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</si>
  <si>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</si>
  <si>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</si>
  <si>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</si>
  <si>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</si>
  <si>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</si>
  <si>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</si>
  <si>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</si>
  <si>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</si>
  <si>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</si>
  <si>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</si>
  <si>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</si>
  <si>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</si>
  <si>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</si>
  <si>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</si>
  <si>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</si>
  <si>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</si>
  <si>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</si>
  <si>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</si>
  <si>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</si>
  <si>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</si>
  <si>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</si>
  <si>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</si>
  <si>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</si>
  <si>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</si>
  <si>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</si>
  <si>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</si>
  <si>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</si>
  <si>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</si>
  <si>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</si>
  <si>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</si>
  <si>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</si>
  <si>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</si>
  <si>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</si>
  <si>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</si>
  <si>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</si>
  <si>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</si>
  <si>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</si>
  <si>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</si>
  <si>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</si>
  <si>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</si>
  <si>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</si>
  <si>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</si>
  <si>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</si>
  <si>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</si>
  <si>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</si>
  <si>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</si>
  <si>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</si>
  <si>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</si>
  <si>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</si>
  <si>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</si>
  <si>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</si>
  <si>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</si>
  <si>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</si>
  <si>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</si>
  <si>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</si>
  <si>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</si>
  <si>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</si>
  <si>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</si>
  <si>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</si>
  <si>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</si>
  <si>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</si>
  <si>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</si>
  <si>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</si>
  <si>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</si>
  <si>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</si>
  <si>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</si>
  <si>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</si>
  <si>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</si>
  <si>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</si>
  <si>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</si>
  <si>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</si>
  <si>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</si>
  <si>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</si>
  <si>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</si>
  <si>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</si>
  <si>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</si>
  <si>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</si>
  <si>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</si>
  <si>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</si>
  <si>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</si>
  <si>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</si>
  <si>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</si>
  <si>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</si>
  <si>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</si>
  <si>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</si>
  <si>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</si>
  <si>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</si>
  <si>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</si>
  <si>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</si>
  <si>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</si>
  <si>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</si>
  <si>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</si>
  <si>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</si>
  <si>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</si>
  <si>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</si>
  <si>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</si>
  <si>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</si>
  <si>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</si>
  <si>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</si>
  <si>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</si>
  <si>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</si>
  <si>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</si>
  <si>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</si>
  <si>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</si>
  <si>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</si>
  <si>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</si>
  <si>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</si>
  <si>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</si>
  <si>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</si>
  <si>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</si>
  <si>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</si>
  <si>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</si>
  <si>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</si>
  <si>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</si>
  <si>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</si>
  <si>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</si>
  <si>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</si>
  <si>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</si>
  <si>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</si>
  <si>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</si>
  <si>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</si>
  <si>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</si>
  <si>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</si>
  <si>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</si>
  <si>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</si>
  <si>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</si>
  <si>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</si>
  <si>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</si>
  <si>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</si>
  <si>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</si>
  <si>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</si>
  <si>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</si>
  <si>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</si>
  <si>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</si>
  <si>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</si>
  <si>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</si>
  <si>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</si>
  <si>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</si>
  <si>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</si>
  <si>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</si>
  <si>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</si>
  <si>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</si>
  <si>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</si>
  <si>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</si>
  <si>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</si>
  <si>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</si>
  <si>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</si>
  <si>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</si>
  <si>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</si>
  <si>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</si>
  <si>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</si>
  <si>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</si>
  <si>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</si>
  <si>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</si>
  <si>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</si>
  <si>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</si>
  <si>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</si>
  <si>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</si>
  <si>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</si>
  <si>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</si>
  <si>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</si>
  <si>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</si>
  <si>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</si>
  <si>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</si>
  <si>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</si>
  <si>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</si>
  <si>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</si>
  <si>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</si>
  <si>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</si>
  <si>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</si>
  <si>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</si>
  <si>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</si>
  <si>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</si>
  <si>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</si>
  <si>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</si>
  <si>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</si>
  <si>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</si>
  <si>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</si>
  <si>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</si>
  <si>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</si>
  <si>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</si>
  <si>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</si>
  <si>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</si>
  <si>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</si>
  <si>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</si>
  <si>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</si>
  <si>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</si>
  <si>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</si>
  <si>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</si>
  <si>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</si>
  <si>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</si>
  <si>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</si>
  <si>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</si>
  <si>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</si>
  <si>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</si>
  <si>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</si>
  <si>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</si>
  <si>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</si>
  <si>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</si>
  <si>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</si>
  <si>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</si>
  <si>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</si>
  <si>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</si>
  <si>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</si>
  <si>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</si>
  <si>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</si>
  <si>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</si>
  <si>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</si>
  <si>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</si>
  <si>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</si>
  <si>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</si>
  <si>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</si>
  <si>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</si>
  <si>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</si>
  <si>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</si>
  <si>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</si>
  <si>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</si>
  <si>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</si>
  <si>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</si>
  <si>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</si>
  <si>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</si>
  <si>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</si>
  <si>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</si>
  <si>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</si>
  <si>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</si>
  <si>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</si>
  <si>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</si>
  <si>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</si>
  <si>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</si>
  <si>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</si>
  <si>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</si>
  <si>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</si>
  <si>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</si>
  <si>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</si>
  <si>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</si>
  <si>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</si>
  <si>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</si>
  <si>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</si>
  <si>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</si>
  <si>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</si>
  <si>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</si>
  <si>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</si>
  <si>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</si>
  <si>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</si>
  <si>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</si>
  <si>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</si>
  <si>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</si>
  <si>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</si>
  <si>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</si>
  <si>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</si>
  <si>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</si>
  <si>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</si>
  <si>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</si>
  <si>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</si>
  <si>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</si>
  <si>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</si>
  <si>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</si>
  <si>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</si>
  <si>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</si>
  <si>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</si>
  <si>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</si>
  <si>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</si>
  <si>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</si>
  <si>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</si>
  <si>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</si>
  <si>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</si>
  <si>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</si>
  <si>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</si>
  <si>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</si>
  <si>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</si>
  <si>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</si>
  <si>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</si>
  <si>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</si>
  <si>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</si>
  <si>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</si>
  <si>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</si>
  <si>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</si>
  <si>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</si>
  <si>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</si>
  <si>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</si>
  <si>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</si>
  <si>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</si>
  <si>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</si>
  <si>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</si>
  <si>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</si>
  <si>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</si>
  <si>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</si>
  <si>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</si>
  <si>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</si>
  <si>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</si>
  <si>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</si>
  <si>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</si>
  <si>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</si>
  <si>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</si>
  <si>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</si>
  <si>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</si>
  <si>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</si>
  <si>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</si>
  <si>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</si>
  <si>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</si>
  <si>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</si>
  <si>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</si>
  <si>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</si>
  <si>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</si>
  <si>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</si>
  <si>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</si>
  <si>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</si>
  <si>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</si>
  <si>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</si>
  <si>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</si>
  <si>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</si>
  <si>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</si>
  <si>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</si>
  <si>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</si>
  <si>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</si>
  <si>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</si>
  <si>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</si>
  <si>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</si>
  <si>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</si>
  <si>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</si>
  <si>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</si>
  <si>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</si>
  <si>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</si>
  <si>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</si>
  <si>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</si>
  <si>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</si>
  <si>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</si>
  <si>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</si>
  <si>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</si>
  <si>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</si>
  <si>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</si>
  <si>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</si>
  <si>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</si>
  <si>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</si>
  <si>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</si>
  <si>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</si>
  <si>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</si>
  <si>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</si>
  <si>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</si>
  <si>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</si>
  <si>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</si>
  <si>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</si>
  <si>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</si>
  <si>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</si>
  <si>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</si>
  <si>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</si>
  <si>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</si>
  <si>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</si>
  <si>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</si>
  <si>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</si>
  <si>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</si>
  <si>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</si>
  <si>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</si>
  <si>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</si>
  <si>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</si>
  <si>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</si>
  <si>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</si>
  <si>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</si>
  <si>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</si>
  <si>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</si>
  <si>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</si>
  <si>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</si>
  <si>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</si>
  <si>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</si>
  <si>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</si>
  <si>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</si>
  <si>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</si>
  <si>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</si>
  <si>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</si>
  <si>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</si>
  <si>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</si>
  <si>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</si>
  <si>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</si>
  <si>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</si>
  <si>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</si>
  <si>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</si>
  <si>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</si>
  <si>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</si>
  <si>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</si>
  <si>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</si>
  <si>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</si>
  <si>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</si>
  <si>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</si>
  <si>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</si>
  <si>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</si>
  <si>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</si>
  <si>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</si>
  <si>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</si>
  <si>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</si>
  <si>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</si>
  <si>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</si>
  <si>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</si>
  <si>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</si>
  <si>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</si>
  <si>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</si>
  <si>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</si>
  <si>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</si>
  <si>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</si>
  <si>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</si>
  <si>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</si>
  <si>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</si>
  <si>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</si>
  <si>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</si>
  <si>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</si>
  <si>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</si>
  <si>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</si>
  <si>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</si>
  <si>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</si>
  <si>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</si>
  <si>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</si>
  <si>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</si>
  <si>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</si>
  <si>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</si>
  <si>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</si>
  <si>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</si>
  <si>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</si>
  <si>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</si>
  <si>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</si>
  <si>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</si>
  <si>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</si>
  <si>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</si>
  <si>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</si>
  <si>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</si>
  <si>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</si>
  <si>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</si>
  <si>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</si>
  <si>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</si>
  <si>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</si>
  <si>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</si>
  <si>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</si>
  <si>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</si>
  <si>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</si>
  <si>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</si>
  <si>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</si>
  <si>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</si>
  <si>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</si>
  <si>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</si>
  <si>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</si>
  <si>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</si>
  <si>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</si>
  <si>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</si>
  <si>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</si>
  <si>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</si>
  <si>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</si>
  <si>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</si>
  <si>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</si>
  <si>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</si>
  <si>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</si>
  <si>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</si>
  <si>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</si>
  <si>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</si>
  <si>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</si>
  <si>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</si>
  <si>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</si>
  <si>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</si>
  <si>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</si>
  <si>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</si>
  <si>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</si>
  <si>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</si>
  <si>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</si>
  <si>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</si>
  <si>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</si>
  <si>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</si>
  <si>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</si>
  <si>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</si>
  <si>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</si>
  <si>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</si>
  <si>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</si>
  <si>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</si>
  <si>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</si>
  <si>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</si>
  <si>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</si>
  <si>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</si>
  <si>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</si>
  <si>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</si>
  <si>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</si>
  <si>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</si>
  <si>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</si>
  <si>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</si>
  <si>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</si>
  <si>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</si>
  <si>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</si>
  <si>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</si>
  <si>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</si>
  <si>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</si>
  <si>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</si>
  <si>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</si>
  <si>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</si>
  <si>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</si>
  <si>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</si>
  <si>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</si>
  <si>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</si>
  <si>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</si>
  <si>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</si>
  <si>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</si>
  <si>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</si>
  <si>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</si>
  <si>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</si>
  <si>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</si>
  <si>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</si>
  <si>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</si>
  <si>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</si>
  <si>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</si>
  <si>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</si>
  <si>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</si>
  <si>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</si>
  <si>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</si>
  <si>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</si>
  <si>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</si>
  <si>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</si>
  <si>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</si>
  <si>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</si>
  <si>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</si>
  <si>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</si>
  <si>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</si>
  <si>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</si>
  <si>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</si>
  <si>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</si>
  <si>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</si>
  <si>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</si>
  <si>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</si>
  <si>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</si>
  <si>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</si>
  <si>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</si>
  <si>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</si>
  <si>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</si>
  <si>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</si>
  <si>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</si>
  <si>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</si>
  <si>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</si>
  <si>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</si>
  <si>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</si>
  <si>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</si>
  <si>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</si>
  <si>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</si>
  <si>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</si>
  <si>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</si>
  <si>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</si>
  <si>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</si>
  <si>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</si>
  <si>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</si>
  <si>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</si>
  <si>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</si>
  <si>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</si>
  <si>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</si>
  <si>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</si>
  <si>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</si>
  <si>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</si>
  <si>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</si>
  <si>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</si>
  <si>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</si>
  <si>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</si>
  <si>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</si>
  <si>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</si>
  <si>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</si>
  <si>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</si>
  <si>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</si>
  <si>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</si>
  <si>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</si>
  <si>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</si>
  <si>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</si>
  <si>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</si>
  <si>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</si>
  <si>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</si>
  <si>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</si>
  <si>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</si>
  <si>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</si>
  <si>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</si>
  <si>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</si>
  <si>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</si>
  <si>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</si>
  <si>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</si>
  <si>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</si>
  <si>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</si>
  <si>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</si>
  <si>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</si>
  <si>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</si>
  <si>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</si>
  <si>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</si>
  <si>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</si>
  <si>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</si>
  <si>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</si>
  <si>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</si>
  <si>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</si>
  <si>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</si>
  <si>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</si>
  <si>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</si>
  <si>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</si>
  <si>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</si>
  <si>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</si>
  <si>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</si>
  <si>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</si>
  <si>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</si>
  <si>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</si>
  <si>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</si>
  <si>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</si>
  <si>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</si>
  <si>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</si>
  <si>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</si>
  <si>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</si>
  <si>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</si>
  <si>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</si>
  <si>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</si>
  <si>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</si>
  <si>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</si>
  <si>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</si>
  <si>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</si>
  <si>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</si>
  <si>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</si>
  <si>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</si>
  <si>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</si>
  <si>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</si>
  <si>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</si>
  <si>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</si>
  <si>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</si>
  <si>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</si>
  <si>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</si>
  <si>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</si>
  <si>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</si>
  <si>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</si>
  <si>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</si>
  <si>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</si>
  <si>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</si>
  <si>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</si>
  <si>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</si>
  <si>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</si>
  <si>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</si>
  <si>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</si>
  <si>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</si>
  <si>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</si>
  <si>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</si>
  <si>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</si>
  <si>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</si>
  <si>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</si>
  <si>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</si>
  <si>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</si>
  <si>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</si>
  <si>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</si>
  <si>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</si>
  <si>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</si>
  <si>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</si>
  <si>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</si>
  <si>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</si>
  <si>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</si>
  <si>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</si>
  <si>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</si>
  <si>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</si>
  <si>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</si>
  <si>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</si>
  <si>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</si>
  <si>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</si>
  <si>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</si>
  <si>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</si>
  <si>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</si>
  <si>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</si>
  <si>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</si>
  <si>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</si>
  <si>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</si>
  <si>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</si>
  <si>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</si>
  <si>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</si>
  <si>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</si>
  <si>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</si>
  <si>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</si>
  <si>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</si>
  <si>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</si>
  <si>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</si>
  <si>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</si>
  <si>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</si>
  <si>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</si>
  <si>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</si>
  <si>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</si>
  <si>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</si>
  <si>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</si>
  <si>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</si>
  <si>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</si>
  <si>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</si>
  <si>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</si>
  <si>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</si>
  <si>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</si>
  <si>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</si>
  <si>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</si>
  <si>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</si>
  <si>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</si>
  <si>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</si>
  <si>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</si>
  <si>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</si>
  <si>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</si>
  <si>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</si>
  <si>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</si>
  <si>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</si>
  <si>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</si>
  <si>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</si>
  <si>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</si>
  <si>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</si>
  <si>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</si>
  <si>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</si>
  <si>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</si>
  <si>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</si>
  <si>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</si>
  <si>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</si>
  <si>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</si>
  <si>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</si>
  <si>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</si>
  <si>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</si>
  <si>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</si>
  <si>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</si>
  <si>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</si>
  <si>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</si>
  <si>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</si>
  <si>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</si>
  <si>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</si>
  <si>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</si>
  <si>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</si>
  <si>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</si>
  <si>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</si>
  <si>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</si>
  <si>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</si>
  <si>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</si>
  <si>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</si>
  <si>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</si>
  <si>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</si>
  <si>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</si>
  <si>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</si>
  <si>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</si>
  <si>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</si>
  <si>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</si>
  <si>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</si>
  <si>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</si>
  <si>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</si>
  <si>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</si>
  <si>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</si>
  <si>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</si>
  <si>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</si>
  <si>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</si>
  <si>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</si>
  <si>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</si>
  <si>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</si>
  <si>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</si>
  <si>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</si>
  <si>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</si>
  <si>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</si>
  <si>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</si>
  <si>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</si>
  <si>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</si>
  <si>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</si>
  <si>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</si>
  <si>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</si>
  <si>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</si>
  <si>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</si>
  <si>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</si>
  <si>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</si>
  <si>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</si>
  <si>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</si>
  <si>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</si>
  <si>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</si>
  <si>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</si>
  <si>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</si>
  <si>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</si>
  <si>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</si>
  <si>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</si>
  <si>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</si>
  <si>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</si>
  <si>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</si>
  <si>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</si>
  <si>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</si>
  <si>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</si>
  <si>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</si>
  <si>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</si>
  <si>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</si>
  <si>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</si>
  <si>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</si>
  <si>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</si>
  <si>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</si>
  <si>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</si>
  <si>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</si>
  <si>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</si>
  <si>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</si>
  <si>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</si>
  <si>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</si>
  <si>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</si>
  <si>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</si>
  <si>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</si>
  <si>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</si>
  <si>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</si>
  <si>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</si>
  <si>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</si>
  <si>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</si>
  <si>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</si>
  <si>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</si>
  <si>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</si>
  <si>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</si>
  <si>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</si>
  <si>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</si>
  <si>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</si>
  <si>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</si>
  <si>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</si>
  <si>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</si>
  <si>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</si>
  <si>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</si>
  <si>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</si>
  <si>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</si>
  <si>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</si>
  <si>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</si>
  <si>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</si>
  <si>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</si>
  <si>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</si>
  <si>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</si>
  <si>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</si>
  <si>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</si>
  <si>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</si>
  <si>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</si>
  <si>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</si>
  <si>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</si>
  <si>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</si>
  <si>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</si>
  <si>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</si>
  <si>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</si>
  <si>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</si>
  <si>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</si>
  <si>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</si>
  <si>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</si>
  <si>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</si>
  <si>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</si>
  <si>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</si>
  <si>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</si>
  <si>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</si>
  <si>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</si>
  <si>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</si>
  <si>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</si>
  <si>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</si>
  <si>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</si>
  <si>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</si>
  <si>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</si>
  <si>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</si>
  <si>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</si>
  <si>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</si>
  <si>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</si>
  <si>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</si>
  <si>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</si>
  <si>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</si>
  <si>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</si>
  <si>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</si>
  <si>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</si>
  <si>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</si>
  <si>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</si>
  <si>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</si>
  <si>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</si>
  <si>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</si>
  <si>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</si>
  <si>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</si>
  <si>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</si>
  <si>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</si>
  <si>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</si>
  <si>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</si>
  <si>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</si>
  <si>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</si>
  <si>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</si>
  <si>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</si>
  <si>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</si>
  <si>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</si>
  <si>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</si>
  <si>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</si>
  <si>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</si>
  <si>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</si>
  <si>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</si>
  <si>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</si>
  <si>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</si>
  <si>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</si>
  <si>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</si>
  <si>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</si>
  <si>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</si>
  <si>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</si>
  <si>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</si>
  <si>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</si>
  <si>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</si>
  <si>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</si>
  <si>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</si>
  <si>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</si>
  <si>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</si>
  <si>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</si>
  <si>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</si>
  <si>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</si>
  <si>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</si>
  <si>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</si>
  <si>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</si>
  <si>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</si>
  <si>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</si>
  <si>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</si>
  <si>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</si>
  <si>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</si>
  <si>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</si>
  <si>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</si>
  <si>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</si>
  <si>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</si>
  <si>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</si>
  <si>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</si>
  <si>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</si>
  <si>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</si>
  <si>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</si>
  <si>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</si>
  <si>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</si>
  <si>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</si>
  <si>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</si>
  <si>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</si>
  <si>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</si>
  <si>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</si>
  <si>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</si>
  <si>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</si>
  <si>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</si>
  <si>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</si>
  <si>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</si>
  <si>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</si>
  <si>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</si>
  <si>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</si>
  <si>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</si>
  <si>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</si>
  <si>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</si>
  <si>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</si>
  <si>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</si>
  <si>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</si>
  <si>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</si>
  <si>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</si>
  <si>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</si>
  <si>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</si>
  <si>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</si>
  <si>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</si>
  <si>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</si>
  <si>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</si>
  <si>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</si>
  <si>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</si>
  <si>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</si>
  <si>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</si>
  <si>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</si>
  <si>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</si>
  <si>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</si>
  <si>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</si>
  <si>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</si>
  <si>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</si>
  <si>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</si>
  <si>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</si>
  <si>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</si>
  <si>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</si>
  <si>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</si>
  <si>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</si>
  <si>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</si>
  <si>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</si>
  <si>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</si>
  <si>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</si>
  <si>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</si>
  <si>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</si>
  <si>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</si>
  <si>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</si>
  <si>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</si>
  <si>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</si>
  <si>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</si>
  <si>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</si>
  <si>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</si>
  <si>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</si>
  <si>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</si>
  <si>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</si>
  <si>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</si>
  <si>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</si>
  <si>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</si>
  <si>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</si>
  <si>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</si>
  <si>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</si>
  <si>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</si>
  <si>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</si>
  <si>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</si>
  <si>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</si>
  <si>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</si>
  <si>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</si>
  <si>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</si>
  <si>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</si>
  <si>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</si>
  <si>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</si>
  <si>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</si>
  <si>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</si>
  <si>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</si>
  <si>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</si>
  <si>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</si>
  <si>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</si>
  <si>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</si>
  <si>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</si>
  <si>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</si>
  <si>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</si>
  <si>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</si>
  <si>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</si>
  <si>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</si>
  <si>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</si>
  <si>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</si>
  <si>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</si>
  <si>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</si>
  <si>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</si>
  <si>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</si>
  <si>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</si>
  <si>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</si>
  <si>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</si>
  <si>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</si>
  <si>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</si>
  <si>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</si>
  <si>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</si>
  <si>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</si>
  <si>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</si>
  <si>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</si>
  <si>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</si>
  <si>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</si>
  <si>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</si>
  <si>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</si>
  <si>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</si>
  <si>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</si>
  <si>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</si>
  <si>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</si>
  <si>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</si>
  <si>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</si>
  <si>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</si>
  <si>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</si>
  <si>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</si>
  <si>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</si>
  <si>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</si>
  <si>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</si>
  <si>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</si>
  <si>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</si>
  <si>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</si>
  <si>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</si>
  <si>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</si>
  <si>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</si>
  <si>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</si>
  <si>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</si>
  <si>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</si>
  <si>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</si>
  <si>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</si>
  <si>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</si>
  <si>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</si>
  <si>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</si>
  <si>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</si>
  <si>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</si>
  <si>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</si>
  <si>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</si>
  <si>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</si>
  <si>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</si>
  <si>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</si>
  <si>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</si>
  <si>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</si>
  <si>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</si>
  <si>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</si>
  <si>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</si>
  <si>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</si>
  <si>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</si>
  <si>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</si>
  <si>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</si>
  <si>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</si>
  <si>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</si>
  <si>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</si>
  <si>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</si>
  <si>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</si>
  <si>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</si>
  <si>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</si>
  <si>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</si>
  <si>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</si>
  <si>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</si>
  <si>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</si>
  <si>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</si>
  <si>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</si>
  <si>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</si>
  <si>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</si>
  <si>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</si>
  <si>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</si>
  <si>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</si>
  <si>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</si>
  <si>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</si>
  <si>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</si>
  <si>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</si>
  <si>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</si>
  <si>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</si>
  <si>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</si>
  <si>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</si>
  <si>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</si>
  <si>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</si>
  <si>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</si>
  <si>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</si>
  <si>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</si>
  <si>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</si>
  <si>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</si>
  <si>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</si>
  <si>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</si>
  <si>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</si>
  <si>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</si>
  <si>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</si>
  <si>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</si>
  <si>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</si>
  <si>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</si>
  <si>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</si>
  <si>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</si>
  <si>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</si>
  <si>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</si>
  <si>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</si>
  <si>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</si>
  <si>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</si>
  <si>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</si>
  <si>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</si>
  <si>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</si>
  <si>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</si>
  <si>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</si>
  <si>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</si>
  <si>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</si>
  <si>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</si>
  <si>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</si>
  <si>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</si>
  <si>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</si>
  <si>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</si>
  <si>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</si>
  <si>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</si>
  <si>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</si>
  <si>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</si>
  <si>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</si>
  <si>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</si>
  <si>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</si>
  <si>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</si>
  <si>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</si>
  <si>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</si>
  <si>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</si>
  <si>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</si>
  <si>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</si>
  <si>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</si>
  <si>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</si>
  <si>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</si>
  <si>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</si>
  <si>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</si>
  <si>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</si>
  <si>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</si>
  <si>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</si>
  <si>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</si>
  <si>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</si>
  <si>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</si>
  <si>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</si>
  <si>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</si>
  <si>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</si>
  <si>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</si>
  <si>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</si>
  <si>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</si>
  <si>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</si>
  <si>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</si>
  <si>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</si>
  <si>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</si>
  <si>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</si>
  <si>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</si>
  <si>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</si>
  <si>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</si>
  <si>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</si>
  <si>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</si>
  <si>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</si>
  <si>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</si>
  <si>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</si>
  <si>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</si>
  <si>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</si>
  <si>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</si>
  <si>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</si>
  <si>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</si>
  <si>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</si>
  <si>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</si>
  <si>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</si>
  <si>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</si>
  <si>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</si>
  <si>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</si>
  <si>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</si>
  <si>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</si>
  <si>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</si>
  <si>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</si>
  <si>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</si>
  <si>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</si>
  <si>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</si>
  <si>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</si>
  <si>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</si>
  <si>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</si>
  <si>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</si>
  <si>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</si>
  <si>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</si>
  <si>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</si>
  <si>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</si>
  <si>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</si>
  <si>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</si>
  <si>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</si>
  <si>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</si>
  <si>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</si>
  <si>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</si>
  <si>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</si>
  <si>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</si>
  <si>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</si>
  <si>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</si>
  <si>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</si>
  <si>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</si>
  <si>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</si>
  <si>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</si>
  <si>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</si>
  <si>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</si>
  <si>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</si>
  <si>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</si>
  <si>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</si>
  <si>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</si>
  <si>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</si>
  <si>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</si>
  <si>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</si>
  <si>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</si>
  <si>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</si>
  <si>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</si>
  <si>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</si>
  <si>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</si>
  <si>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</si>
  <si>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</si>
  <si>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</si>
  <si>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</si>
  <si>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</si>
  <si>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</si>
  <si>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</si>
  <si>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</si>
  <si>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</si>
  <si>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</si>
  <si>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</si>
  <si>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</si>
  <si>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</si>
  <si>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</si>
  <si>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</si>
  <si>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</si>
  <si>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</si>
  <si>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</si>
  <si>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</si>
  <si>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</si>
  <si>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</si>
  <si>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</si>
  <si>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</si>
  <si>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</si>
  <si>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</si>
  <si>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</si>
  <si>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</si>
  <si>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</si>
  <si>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</si>
  <si>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</si>
  <si>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</si>
  <si>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</si>
  <si>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</si>
  <si>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</si>
  <si>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</si>
  <si>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</si>
  <si>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</si>
  <si>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</si>
  <si>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</si>
  <si>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</si>
  <si>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</si>
  <si>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</si>
  <si>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</si>
  <si>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</si>
  <si>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</si>
  <si>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</si>
  <si>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</si>
  <si>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</si>
  <si>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</si>
  <si>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</si>
  <si>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</si>
  <si>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</si>
  <si>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</si>
  <si>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</si>
  <si>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</si>
  <si>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</si>
  <si>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</si>
  <si>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</si>
  <si>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</si>
  <si>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</si>
  <si>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</si>
  <si>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</si>
  <si>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</si>
  <si>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</si>
  <si>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</si>
  <si>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</si>
  <si>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</si>
  <si>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</si>
  <si>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</si>
  <si>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</si>
  <si>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</si>
  <si>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</si>
  <si>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</si>
  <si>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</si>
  <si>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</si>
  <si>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</si>
  <si>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</si>
  <si>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</si>
  <si>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</si>
  <si>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</si>
  <si>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</si>
  <si>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</si>
  <si>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</si>
  <si>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</si>
  <si>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</si>
  <si>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</si>
  <si>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</si>
  <si>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</si>
  <si>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</si>
  <si>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</si>
  <si>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</si>
  <si>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</si>
  <si>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</si>
  <si>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</si>
  <si>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</si>
  <si>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</si>
  <si>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</si>
  <si>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</si>
  <si>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</si>
  <si>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</si>
  <si>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</si>
  <si>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</si>
  <si>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</si>
  <si>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</si>
  <si>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</si>
  <si>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</si>
  <si>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</si>
  <si>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</si>
  <si>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</si>
  <si>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</si>
  <si>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</si>
  <si>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</si>
  <si>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</si>
  <si>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</si>
  <si>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</si>
  <si>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</si>
  <si>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</si>
  <si>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</si>
  <si>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</si>
  <si>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</si>
  <si>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</si>
  <si>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</si>
  <si>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</si>
  <si>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</si>
  <si>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</si>
  <si>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</si>
  <si>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</si>
  <si>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</si>
  <si>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</si>
  <si>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</si>
  <si>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</si>
  <si>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</si>
  <si>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</si>
  <si>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</si>
  <si>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</si>
  <si>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</si>
  <si>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</si>
  <si>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</si>
  <si>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</si>
  <si>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</si>
  <si>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</si>
  <si>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</si>
  <si>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</si>
  <si>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</si>
  <si>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</si>
  <si>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</si>
  <si>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</si>
  <si>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</si>
  <si>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</si>
  <si>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</si>
  <si>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</si>
  <si>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</si>
  <si>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</si>
  <si>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</si>
  <si>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</si>
  <si>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</si>
  <si>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</si>
  <si>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</si>
  <si>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</si>
  <si>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</si>
  <si>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</si>
  <si>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</si>
  <si>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</si>
  <si>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</si>
  <si>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</si>
  <si>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</si>
  <si>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</si>
  <si>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</si>
  <si>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</si>
  <si>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</si>
  <si>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</si>
  <si>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</si>
  <si>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</si>
  <si>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</si>
  <si>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</si>
  <si>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</si>
  <si>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</si>
  <si>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</si>
  <si>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</si>
  <si>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</si>
  <si>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</si>
  <si>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</si>
  <si>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</si>
  <si>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</si>
  <si>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</si>
  <si>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</si>
  <si>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</si>
  <si>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</si>
  <si>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</si>
  <si>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</si>
  <si>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</si>
  <si>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</si>
  <si>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</si>
  <si>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</si>
  <si>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</si>
  <si>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</si>
  <si>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</si>
  <si>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</si>
  <si>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</si>
  <si>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</si>
  <si>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</si>
  <si>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</si>
  <si>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</si>
  <si>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</si>
  <si>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</si>
  <si>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</si>
  <si>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</si>
  <si>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</si>
  <si>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</si>
  <si>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</si>
  <si>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</si>
  <si>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</si>
  <si>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</si>
  <si>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</si>
  <si>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</si>
  <si>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</si>
  <si>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</si>
  <si>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</si>
  <si>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</si>
  <si>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</si>
  <si>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</si>
  <si>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</si>
  <si>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</si>
  <si>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</si>
  <si>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</si>
  <si>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</si>
  <si>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</si>
  <si>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</si>
  <si>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</si>
  <si>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</si>
  <si>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</si>
  <si>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</si>
  <si>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</si>
  <si>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</si>
  <si>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</si>
  <si>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</si>
  <si>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</si>
  <si>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</si>
  <si>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</si>
  <si>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</si>
  <si>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</si>
  <si>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</si>
  <si>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</si>
  <si>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</si>
  <si>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</si>
  <si>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</si>
  <si>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</si>
  <si>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</si>
  <si>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</si>
  <si>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</si>
  <si>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</si>
  <si>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</si>
  <si>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</si>
  <si>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</si>
  <si>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</si>
  <si>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</si>
  <si>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</si>
  <si>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</si>
  <si>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</si>
  <si>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</si>
  <si>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</si>
  <si>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</si>
  <si>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</si>
  <si>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</si>
  <si>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</si>
  <si>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</si>
  <si>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</si>
  <si>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</si>
  <si>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</si>
  <si>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</si>
  <si>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</si>
  <si>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</si>
  <si>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</si>
  <si>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</si>
  <si>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</si>
  <si>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</si>
  <si>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</si>
  <si>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</si>
  <si>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</si>
  <si>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</si>
  <si>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</si>
  <si>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</si>
  <si>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</si>
  <si>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</si>
  <si>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</si>
  <si>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</si>
  <si>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</si>
  <si>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</si>
  <si>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</si>
  <si>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</si>
  <si>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</si>
  <si>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</si>
  <si>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</si>
  <si>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</si>
  <si>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</si>
  <si>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</si>
  <si>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</si>
  <si>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</si>
  <si>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</si>
  <si>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</si>
  <si>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</si>
  <si>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</si>
  <si>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</si>
  <si>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</si>
  <si>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</si>
  <si>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</si>
  <si>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</si>
  <si>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</si>
  <si>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</si>
  <si>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</si>
  <si>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</si>
  <si>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</si>
  <si>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</si>
  <si>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</si>
  <si>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</si>
  <si>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</si>
  <si>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</si>
  <si>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</si>
  <si>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</si>
  <si>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</si>
  <si>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</si>
  <si>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</si>
  <si>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</si>
  <si>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</si>
  <si>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</si>
  <si>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</si>
  <si>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</si>
  <si>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</si>
  <si>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</si>
  <si>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</si>
  <si>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</si>
  <si>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</si>
  <si>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</si>
  <si>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</si>
  <si>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</si>
  <si>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</si>
  <si>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</si>
  <si>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</si>
  <si>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</si>
  <si>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</si>
  <si>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</si>
  <si>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</si>
  <si>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</si>
  <si>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</si>
  <si>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</si>
  <si>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</si>
  <si>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</si>
  <si>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</si>
  <si>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</si>
  <si>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</si>
  <si>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</si>
  <si>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</si>
  <si>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</si>
  <si>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</si>
  <si>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</si>
  <si>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</si>
  <si>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</si>
  <si>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</si>
  <si>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</si>
  <si>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</si>
  <si>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</si>
  <si>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</si>
  <si>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</si>
  <si>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</si>
  <si>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</si>
  <si>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</si>
  <si>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</si>
  <si>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</si>
  <si>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</si>
  <si>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</si>
  <si>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</si>
  <si>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</si>
  <si>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</si>
  <si>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</si>
  <si>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</si>
  <si>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</si>
  <si>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</si>
  <si>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</si>
  <si>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</si>
  <si>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</si>
  <si>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</si>
  <si>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</si>
  <si>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</si>
  <si>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</si>
  <si>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</si>
  <si>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</si>
  <si>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</si>
  <si>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</si>
  <si>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</si>
  <si>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</si>
  <si>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</si>
  <si>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</si>
  <si>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</si>
  <si>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</si>
  <si>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</si>
  <si>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</si>
  <si>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</si>
  <si>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</si>
  <si>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</si>
  <si>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</si>
  <si>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</si>
  <si>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</si>
  <si>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</si>
  <si>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</si>
  <si>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</si>
  <si>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</si>
  <si>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</si>
  <si>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</si>
  <si>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</si>
  <si>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</si>
  <si>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</si>
  <si>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</si>
  <si>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</si>
  <si>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</si>
  <si>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</si>
  <si>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</si>
  <si>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</si>
  <si>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</si>
  <si>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</si>
  <si>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</si>
  <si>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</si>
  <si>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</si>
  <si>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</si>
  <si>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</si>
  <si>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</si>
  <si>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</si>
  <si>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</si>
  <si>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</si>
  <si>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</si>
  <si>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</si>
  <si>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</si>
  <si>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</si>
  <si>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</si>
  <si>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</si>
  <si>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</si>
  <si>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</si>
  <si>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</si>
  <si>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</si>
  <si>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</si>
  <si>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</si>
  <si>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</si>
  <si>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</si>
  <si>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</si>
  <si>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</si>
  <si>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</si>
  <si>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</si>
  <si>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</si>
  <si>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</si>
  <si>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</si>
  <si>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</si>
  <si>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</si>
  <si>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</si>
  <si>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</si>
  <si>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</si>
  <si>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</si>
  <si>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</si>
  <si>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</si>
  <si>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</si>
  <si>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</si>
  <si>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</si>
  <si>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</si>
  <si>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</si>
  <si>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</si>
  <si>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</si>
  <si>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</si>
  <si>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</si>
  <si>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</si>
  <si>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</si>
  <si>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</si>
  <si>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</si>
  <si>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</si>
  <si>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</si>
  <si>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</si>
  <si>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</si>
  <si>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</si>
  <si>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</si>
  <si>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</si>
  <si>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</si>
  <si>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</si>
  <si>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</si>
  <si>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</si>
  <si>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</si>
  <si>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</si>
  <si>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</si>
  <si>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</si>
  <si>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</si>
  <si>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</si>
  <si>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</si>
  <si>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</si>
  <si>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</si>
  <si>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</si>
  <si>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</si>
  <si>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</si>
  <si>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</si>
  <si>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</si>
  <si>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</si>
  <si>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</si>
  <si>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</si>
  <si>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</si>
  <si>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</si>
  <si>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</si>
  <si>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</si>
  <si>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</si>
  <si>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</si>
  <si>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</si>
  <si>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</si>
  <si>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</si>
  <si>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</si>
  <si>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</si>
  <si>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</si>
  <si>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</si>
  <si>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</si>
  <si>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</si>
  <si>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</si>
  <si>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</si>
  <si>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</si>
  <si>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</si>
  <si>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</si>
  <si>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</si>
  <si>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</si>
  <si>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</si>
  <si>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</si>
  <si>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</si>
  <si>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</si>
  <si>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</si>
  <si>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</si>
  <si>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</si>
  <si>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</si>
  <si>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</si>
  <si>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</si>
  <si>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</si>
  <si>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</si>
  <si>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</si>
  <si>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</si>
  <si>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</si>
  <si>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</si>
  <si>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</si>
  <si>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</si>
  <si>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</si>
  <si>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</si>
  <si>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</si>
  <si>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</si>
  <si>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</si>
  <si>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</si>
  <si>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</si>
  <si>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</si>
  <si>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</si>
  <si>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</si>
  <si>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</si>
  <si>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</si>
  <si>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</si>
  <si>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</si>
  <si>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</si>
  <si>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</si>
  <si>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</si>
  <si>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</si>
  <si>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</si>
  <si>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</si>
  <si>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</si>
  <si>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</si>
  <si>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</si>
  <si>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</si>
  <si>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</si>
  <si>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</si>
  <si>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</si>
  <si>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</si>
  <si>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</si>
  <si>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</si>
  <si>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</si>
  <si>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</si>
  <si>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</si>
  <si>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</si>
  <si>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</si>
  <si>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</si>
  <si>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</si>
  <si>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</si>
  <si>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</si>
  <si>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</si>
  <si>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</si>
  <si>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</si>
  <si>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</si>
  <si>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</si>
  <si>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</si>
  <si>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</si>
  <si>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</si>
  <si>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</si>
  <si>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</si>
  <si>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</si>
  <si>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</si>
  <si>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</si>
  <si>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</si>
  <si>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</si>
  <si>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</si>
  <si>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</si>
  <si>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</si>
  <si>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</si>
  <si>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</si>
  <si>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</si>
  <si>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</si>
  <si>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</si>
  <si>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</si>
  <si>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</si>
  <si>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</si>
  <si>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</si>
  <si>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</si>
  <si>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</si>
  <si>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</si>
  <si>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</si>
  <si>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</si>
  <si>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</si>
  <si>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</si>
  <si>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</si>
  <si>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</si>
  <si>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</si>
  <si>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</si>
  <si>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</si>
  <si>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</si>
  <si>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</si>
  <si>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</si>
  <si>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</si>
  <si>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</si>
  <si>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</si>
  <si>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</si>
  <si>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</si>
  <si>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</si>
  <si>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</si>
  <si>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</si>
  <si>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</si>
  <si>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</si>
  <si>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</si>
  <si>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</si>
  <si>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</si>
  <si>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</si>
  <si>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</si>
  <si>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</si>
  <si>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</si>
  <si>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</si>
  <si>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</si>
  <si>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</si>
  <si>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</si>
  <si>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</si>
  <si>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</si>
  <si>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</si>
  <si>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</si>
  <si>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</si>
  <si>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</si>
  <si>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</si>
  <si>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</si>
  <si>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</si>
  <si>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</si>
  <si>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</si>
  <si>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</si>
  <si>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</si>
  <si>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</si>
  <si>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</si>
  <si>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</si>
  <si>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</si>
  <si>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</si>
  <si>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</si>
  <si>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</si>
  <si>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</si>
  <si>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</si>
  <si>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</si>
  <si>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</si>
  <si>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</si>
  <si>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</si>
  <si>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</si>
  <si>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</si>
  <si>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</si>
  <si>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</si>
  <si>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</si>
  <si>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</si>
  <si>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</si>
  <si>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</si>
  <si>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</si>
  <si>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</si>
  <si>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</si>
  <si>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</si>
  <si>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</si>
  <si>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</si>
  <si>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</si>
  <si>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</si>
  <si>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</si>
  <si>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</si>
  <si>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</si>
  <si>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</si>
  <si>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</si>
  <si>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</si>
  <si>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</si>
  <si>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</si>
  <si>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</si>
  <si>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</si>
  <si>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</si>
  <si>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</si>
  <si>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</si>
  <si>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</si>
  <si>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</si>
  <si>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</si>
  <si>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</si>
  <si>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</si>
  <si>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</si>
  <si>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</si>
  <si>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</si>
  <si>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</si>
  <si>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</si>
  <si>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</si>
  <si>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</si>
  <si>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</si>
  <si>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</si>
  <si>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</si>
  <si>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</si>
  <si>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</si>
  <si>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</si>
  <si>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</si>
  <si>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</si>
  <si>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</si>
  <si>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</si>
  <si>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</si>
  <si>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</si>
  <si>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</si>
  <si>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</si>
  <si>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</si>
  <si>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</si>
  <si>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</si>
  <si>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</si>
  <si>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</si>
  <si>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</si>
  <si>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</si>
  <si>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</si>
  <si>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</si>
  <si>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</si>
  <si>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</si>
  <si>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</si>
  <si>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</si>
  <si>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</si>
  <si>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</si>
  <si>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</si>
  <si>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</si>
  <si>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</si>
  <si>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</si>
  <si>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</si>
  <si>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</si>
  <si>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</si>
  <si>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</si>
  <si>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</si>
  <si>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</si>
  <si>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</si>
  <si>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</si>
  <si>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</si>
  <si>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</si>
  <si>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</si>
  <si>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</si>
  <si>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</si>
  <si>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</si>
  <si>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</si>
  <si>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</si>
  <si>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</si>
  <si>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</si>
  <si>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</si>
  <si>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</si>
  <si>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</si>
  <si>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</si>
  <si>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</si>
  <si>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</si>
  <si>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</si>
  <si>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</si>
  <si>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</si>
  <si>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</si>
  <si>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</si>
  <si>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</si>
  <si>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</si>
  <si>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</si>
  <si>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</si>
  <si>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</si>
  <si>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</si>
  <si>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</si>
  <si>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</si>
  <si>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</si>
  <si>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</si>
  <si>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</si>
  <si>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</si>
  <si>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</si>
  <si>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</si>
  <si>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</si>
  <si>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</si>
  <si>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</si>
  <si>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</si>
  <si>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</si>
  <si>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</si>
  <si>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</si>
  <si>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</si>
  <si>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</si>
  <si>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</si>
  <si>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</si>
  <si>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</si>
  <si>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</si>
  <si>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</si>
  <si>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</si>
  <si>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</si>
  <si>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</si>
  <si>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</si>
  <si>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</si>
  <si>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</si>
  <si>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</si>
  <si>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</si>
  <si>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</si>
  <si>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</si>
  <si>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</si>
  <si>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</si>
  <si>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</si>
  <si>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</si>
  <si>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</si>
  <si>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</si>
  <si>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</si>
  <si>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</si>
  <si>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</si>
  <si>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</si>
  <si>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</si>
  <si>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</si>
  <si>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</si>
  <si>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</si>
  <si>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</si>
  <si>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</si>
  <si>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</si>
  <si>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</si>
  <si>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</si>
  <si>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</si>
  <si>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</si>
  <si>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</si>
  <si>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</si>
  <si>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</si>
  <si>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</si>
  <si>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</si>
  <si>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</si>
  <si>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</si>
  <si>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</si>
  <si>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</si>
  <si>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</si>
  <si>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</si>
  <si>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</si>
  <si>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</si>
  <si>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</si>
  <si>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</si>
  <si>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</si>
  <si>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</si>
  <si>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</si>
  <si>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</si>
  <si>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</si>
  <si>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</si>
  <si>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</si>
  <si>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</si>
  <si>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</si>
  <si>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</si>
  <si>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</si>
  <si>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</si>
  <si>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</si>
  <si>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</si>
  <si>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</si>
  <si>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</si>
  <si>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</si>
  <si>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</si>
  <si>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</si>
  <si>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</si>
  <si>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</si>
  <si>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</si>
  <si>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</si>
  <si>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</si>
  <si>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</si>
  <si>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</si>
  <si>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</si>
  <si>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</si>
  <si>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</si>
  <si>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</si>
  <si>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</si>
  <si>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</si>
  <si>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</si>
  <si>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</si>
  <si>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</si>
  <si>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</si>
  <si>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</si>
  <si>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</si>
  <si>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</si>
  <si>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</si>
  <si>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</si>
  <si>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</si>
  <si>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</si>
  <si>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</si>
  <si>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</si>
  <si>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</si>
  <si>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</si>
  <si>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</si>
  <si>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</si>
  <si>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</si>
  <si>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</si>
  <si>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</si>
  <si>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</si>
  <si>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</si>
  <si>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</si>
  <si>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</si>
  <si>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</si>
  <si>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</si>
  <si>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</si>
  <si>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</si>
  <si>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</si>
  <si>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</si>
  <si>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</si>
  <si>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</si>
  <si>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</si>
  <si>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</si>
  <si>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</si>
  <si>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</si>
  <si>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</si>
  <si>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</si>
  <si>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</si>
  <si>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</si>
  <si>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</si>
  <si>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</si>
  <si>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</si>
  <si>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</si>
  <si>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</si>
  <si>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</si>
  <si>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</si>
  <si>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</si>
  <si>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</si>
  <si>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</si>
  <si>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</si>
  <si>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</si>
  <si>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</si>
  <si>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</si>
  <si>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</si>
  <si>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</si>
  <si>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</si>
  <si>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</si>
  <si>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</si>
  <si>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</si>
  <si>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</si>
  <si>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</si>
  <si>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</si>
  <si>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</si>
  <si>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</si>
  <si>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</si>
  <si>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</si>
  <si>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</si>
  <si>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</si>
  <si>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</si>
  <si>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</si>
  <si>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</si>
  <si>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</si>
  <si>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</si>
  <si>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</si>
  <si>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</si>
  <si>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</si>
  <si>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</si>
  <si>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</si>
  <si>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</si>
  <si>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</si>
  <si>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</si>
  <si>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</si>
  <si>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</si>
  <si>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</si>
  <si>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</si>
  <si>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</si>
  <si>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</si>
  <si>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</si>
  <si>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</si>
  <si>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</si>
  <si>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</si>
  <si>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</si>
  <si>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</si>
  <si>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</si>
  <si>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</si>
  <si>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</si>
  <si>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</si>
  <si>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</si>
  <si>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</si>
  <si>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</si>
  <si>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</si>
  <si>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</si>
  <si>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</si>
  <si>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</si>
  <si>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</si>
  <si>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</si>
  <si>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</si>
  <si>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</si>
  <si>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</si>
  <si>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</si>
  <si>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</si>
  <si>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</si>
  <si>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</si>
  <si>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</si>
  <si>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</si>
  <si>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</si>
  <si>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</si>
  <si>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</si>
  <si>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</si>
  <si>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</si>
  <si>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</si>
  <si>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</si>
  <si>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</si>
  <si>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</si>
  <si>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</si>
  <si>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</si>
  <si>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</si>
  <si>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</si>
  <si>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</si>
  <si>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</si>
  <si>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</si>
  <si>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</si>
  <si>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</si>
  <si>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</si>
  <si>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</si>
  <si>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</si>
  <si>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</si>
  <si>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</si>
  <si>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</si>
  <si>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</si>
  <si>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</si>
  <si>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</si>
  <si>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</si>
  <si>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</si>
  <si>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</si>
  <si>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</si>
  <si>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</si>
  <si>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</si>
  <si>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</si>
  <si>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</si>
  <si>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</si>
  <si>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</si>
  <si>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</si>
  <si>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</si>
  <si>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</si>
  <si>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</si>
  <si>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</si>
  <si>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</si>
  <si>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</si>
  <si>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</si>
  <si>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</si>
  <si>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</si>
  <si>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</si>
  <si>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</si>
  <si>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</si>
  <si>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</si>
  <si>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</si>
  <si>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</si>
  <si>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</si>
  <si>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</si>
  <si>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</si>
  <si>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</si>
  <si>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</si>
  <si>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</si>
  <si>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</si>
  <si>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</si>
  <si>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</si>
  <si>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</si>
  <si>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</si>
  <si>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</si>
  <si>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</si>
  <si>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</si>
  <si>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</si>
  <si>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</si>
  <si>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</si>
  <si>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</si>
  <si>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</si>
  <si>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</si>
  <si>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</si>
  <si>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</si>
  <si>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</si>
  <si>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</si>
  <si>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</si>
  <si>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</si>
  <si>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</si>
  <si>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</si>
  <si>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</si>
  <si>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</si>
  <si>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</si>
  <si>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</si>
  <si>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</si>
  <si>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</si>
  <si>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</si>
  <si>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</si>
  <si>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</si>
  <si>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</si>
  <si>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</si>
  <si>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</si>
  <si>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</si>
  <si>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</si>
  <si>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</si>
  <si>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</si>
  <si>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</si>
  <si>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</si>
  <si>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</si>
  <si>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</si>
  <si>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</si>
  <si>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</si>
  <si>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</si>
  <si>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</si>
  <si>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</si>
  <si>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</si>
  <si>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</si>
  <si>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</si>
  <si>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</si>
  <si>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</si>
  <si>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</si>
  <si>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</si>
  <si>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</si>
  <si>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</si>
  <si>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</si>
  <si>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</si>
  <si>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</si>
  <si>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</si>
  <si>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</si>
  <si>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</si>
  <si>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</si>
  <si>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</si>
  <si>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</si>
  <si>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</si>
  <si>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</si>
  <si>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</si>
  <si>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</si>
  <si>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</si>
  <si>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</si>
  <si>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</si>
  <si>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</si>
  <si>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</si>
  <si>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</si>
  <si>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</si>
  <si>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</si>
  <si>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</si>
  <si>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</si>
  <si>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</si>
  <si>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</si>
  <si>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</si>
  <si>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</si>
  <si>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</si>
  <si>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</si>
  <si>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</si>
  <si>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</si>
  <si>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</si>
  <si>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</si>
  <si>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</si>
  <si>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</si>
  <si>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</si>
  <si>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</si>
  <si>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</si>
  <si>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</si>
  <si>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</si>
  <si>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</si>
  <si>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</si>
  <si>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</si>
  <si>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</si>
  <si>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</si>
  <si>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</si>
  <si>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</si>
  <si>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</si>
  <si>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</si>
  <si>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</si>
  <si>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</si>
  <si>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</si>
  <si>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</si>
  <si>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</si>
  <si>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</si>
  <si>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</si>
  <si>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</si>
  <si>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</si>
  <si>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</si>
  <si>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</si>
  <si>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</si>
  <si>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</si>
  <si>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</si>
  <si>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</si>
  <si>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</si>
  <si>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</si>
  <si>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</si>
  <si>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</si>
  <si>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</si>
  <si>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</si>
  <si>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</si>
  <si>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</si>
  <si>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</si>
  <si>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</si>
  <si>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</si>
  <si>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</si>
  <si>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</si>
  <si>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</si>
  <si>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</si>
  <si>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</si>
  <si>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</si>
  <si>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</si>
  <si>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</si>
  <si>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</si>
  <si>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</si>
  <si>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</si>
  <si>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</si>
  <si>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</si>
  <si>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</si>
  <si>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</si>
  <si>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</si>
  <si>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</si>
  <si>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</si>
  <si>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</si>
  <si>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</si>
  <si>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</si>
  <si>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</si>
  <si>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</si>
  <si>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</si>
  <si>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</si>
  <si>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</si>
  <si>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</si>
  <si>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</si>
  <si>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</si>
  <si>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</si>
  <si>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</si>
  <si>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</si>
  <si>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</si>
  <si>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</si>
  <si>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</si>
  <si>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</si>
  <si>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</si>
  <si>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</si>
  <si>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</si>
  <si>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</si>
  <si>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</si>
  <si>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</si>
  <si>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</si>
  <si>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</si>
  <si>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</si>
  <si>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</si>
  <si>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</si>
  <si>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</si>
  <si>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</si>
  <si>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</si>
  <si>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</si>
  <si>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</si>
  <si>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</si>
  <si>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</si>
  <si>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</si>
  <si>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</si>
  <si>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</si>
  <si>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</si>
  <si>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</si>
  <si>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</si>
  <si>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</si>
  <si>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</si>
  <si>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</si>
  <si>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</si>
  <si>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</si>
  <si>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</si>
  <si>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</si>
  <si>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</si>
  <si>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</si>
  <si>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</si>
  <si>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</si>
  <si>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</si>
  <si>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</si>
  <si>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</si>
  <si>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</si>
  <si>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</si>
  <si>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</si>
  <si>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</si>
  <si>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</si>
  <si>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</si>
  <si>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</si>
  <si>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</si>
  <si>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</si>
  <si>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</si>
  <si>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</si>
  <si>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</si>
  <si>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</si>
  <si>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</si>
  <si>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</si>
  <si>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</si>
  <si>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</si>
  <si>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</si>
  <si>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</si>
  <si>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</si>
  <si>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</si>
  <si>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</si>
  <si>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</si>
  <si>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</si>
  <si>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</si>
  <si>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</si>
  <si>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</si>
  <si>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</si>
  <si>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</si>
  <si>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</si>
  <si>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</si>
  <si>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</si>
  <si>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</si>
  <si>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</si>
  <si>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</si>
  <si>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</si>
  <si>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</si>
  <si>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</si>
  <si>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</si>
  <si>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</si>
  <si>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</si>
  <si>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</si>
  <si>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</si>
  <si>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</si>
  <si>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</si>
  <si>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</si>
  <si>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</si>
  <si>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</si>
  <si>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</si>
  <si>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</si>
  <si>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</si>
  <si>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</si>
  <si>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</si>
  <si>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</si>
  <si>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</si>
  <si>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</si>
  <si>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</si>
  <si>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</si>
  <si>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</si>
  <si>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</si>
  <si>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</si>
  <si>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</si>
  <si>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</si>
  <si>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</si>
  <si>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</si>
  <si>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</si>
  <si>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</si>
  <si>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</si>
  <si>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</si>
  <si>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</si>
  <si>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</si>
  <si>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</si>
  <si>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</si>
  <si>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</si>
  <si>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</si>
  <si>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</si>
  <si>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</si>
  <si>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</si>
  <si>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</si>
  <si>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</si>
  <si>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</si>
  <si>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</si>
  <si>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</si>
  <si>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</si>
  <si>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</si>
  <si>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</si>
  <si>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</si>
  <si>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</si>
  <si>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</si>
  <si>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</si>
  <si>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</si>
  <si>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</si>
  <si>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</si>
  <si>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</si>
  <si>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</si>
  <si>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</si>
  <si>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</si>
  <si>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</si>
  <si>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</si>
  <si>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</si>
  <si>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</si>
  <si>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</si>
  <si>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</si>
  <si>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</si>
  <si>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</si>
  <si>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</si>
  <si>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</si>
  <si>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</si>
  <si>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</si>
  <si>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</si>
  <si>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</si>
  <si>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</si>
  <si>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</si>
  <si>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</si>
  <si>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</si>
  <si>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</si>
  <si>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</si>
  <si>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</si>
  <si>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</si>
  <si>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</si>
  <si>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</si>
  <si>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</si>
  <si>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</si>
  <si>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</si>
  <si>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</si>
  <si>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</si>
  <si>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</si>
  <si>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</si>
  <si>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</si>
  <si>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</si>
  <si>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</si>
  <si>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</si>
  <si>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</si>
  <si>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</si>
  <si>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</si>
  <si>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</si>
  <si>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</si>
  <si>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</si>
  <si>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</si>
  <si>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</si>
  <si>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</si>
  <si>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</si>
  <si>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</si>
  <si>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</si>
  <si>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</si>
  <si>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</si>
  <si>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</si>
  <si>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</si>
  <si>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</si>
  <si>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</si>
  <si>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</si>
  <si>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</si>
  <si>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</si>
  <si>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</si>
  <si>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</si>
  <si>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</si>
  <si>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</si>
  <si>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</si>
  <si>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</si>
  <si>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</si>
  <si>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</si>
  <si>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</si>
  <si>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</si>
  <si>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</si>
  <si>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</si>
  <si>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</si>
  <si>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</si>
  <si>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</si>
  <si>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</si>
  <si>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</si>
  <si>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</si>
  <si>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</si>
  <si>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</si>
  <si>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</si>
  <si>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</si>
  <si>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</si>
  <si>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</si>
  <si>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</si>
  <si>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</si>
  <si>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</si>
  <si>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</si>
  <si>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</si>
  <si>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</si>
  <si>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</si>
  <si>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</si>
  <si>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</si>
  <si>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</si>
  <si>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</si>
  <si>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</si>
  <si>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</si>
  <si>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</si>
  <si>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</si>
  <si>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</si>
  <si>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</si>
  <si>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</si>
  <si>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</si>
  <si>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</si>
  <si>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</si>
  <si>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</si>
  <si>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</si>
  <si>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</si>
  <si>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</si>
  <si>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</si>
  <si>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</si>
  <si>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</si>
  <si>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</si>
  <si>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</si>
  <si>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</si>
  <si>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</si>
  <si>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</si>
  <si>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</si>
  <si>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</si>
  <si>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</si>
  <si>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</si>
  <si>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</si>
  <si>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</si>
  <si>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</si>
  <si>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</si>
  <si>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</si>
  <si>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</si>
  <si>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</si>
  <si>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</si>
  <si>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</si>
  <si>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</si>
  <si>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</si>
  <si>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</si>
  <si>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</si>
  <si>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</si>
  <si>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</si>
  <si>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</si>
  <si>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</si>
  <si>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</si>
  <si>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</si>
  <si>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</si>
  <si>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</si>
  <si>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</si>
  <si>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</si>
  <si>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</si>
  <si>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</si>
  <si>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</si>
  <si>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</si>
  <si>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</si>
  <si>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</si>
  <si>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</si>
  <si>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</si>
  <si>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</si>
  <si>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</si>
  <si>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</si>
  <si>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</si>
  <si>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</si>
  <si>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</si>
  <si>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</si>
  <si>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</si>
  <si>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</si>
  <si>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</si>
  <si>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</si>
  <si>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</si>
  <si>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</si>
  <si>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</si>
  <si>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</si>
  <si>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</si>
  <si>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</si>
  <si>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</si>
  <si>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</si>
  <si>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</si>
  <si>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</si>
  <si>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</si>
  <si>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</si>
  <si>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</si>
  <si>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</si>
  <si>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</si>
  <si>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</si>
  <si>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</si>
  <si>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</si>
  <si>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</si>
  <si>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</si>
  <si>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</si>
  <si>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</si>
  <si>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</si>
  <si>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</si>
  <si>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</si>
  <si>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</si>
  <si>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</si>
  <si>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</si>
  <si>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</si>
  <si>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</si>
  <si>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</si>
  <si>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</si>
  <si>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</si>
  <si>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</si>
  <si>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</si>
  <si>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</si>
  <si>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</si>
  <si>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</si>
  <si>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</si>
  <si>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</si>
  <si>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</si>
  <si>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</si>
  <si>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</si>
  <si>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</si>
  <si>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</si>
  <si>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</si>
  <si>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</si>
  <si>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</si>
  <si>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</si>
  <si>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</si>
  <si>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</si>
  <si>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</si>
  <si>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</si>
  <si>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</si>
  <si>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</si>
  <si>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</si>
  <si>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</si>
  <si>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</si>
  <si>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</si>
  <si>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</si>
  <si>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</si>
  <si>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</si>
  <si>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</si>
  <si>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</si>
  <si>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</si>
  <si>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</si>
  <si>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</si>
  <si>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</si>
  <si>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</si>
  <si>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</si>
  <si>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</si>
  <si>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</si>
  <si>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</si>
  <si>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</si>
  <si>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</si>
  <si>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</si>
  <si>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</si>
  <si>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</si>
  <si>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</si>
  <si>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</si>
  <si>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</si>
  <si>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</si>
  <si>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</si>
  <si>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</si>
  <si>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</si>
  <si>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</si>
  <si>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</si>
  <si>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</si>
  <si>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</si>
  <si>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</si>
  <si>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</si>
  <si>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</si>
  <si>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</si>
  <si>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</si>
  <si>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</si>
  <si>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</si>
  <si>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</si>
  <si>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</si>
  <si>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</si>
  <si>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</si>
  <si>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</si>
  <si>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</si>
  <si>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</si>
  <si>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</si>
  <si>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</si>
  <si>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</si>
  <si>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</si>
  <si>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</si>
  <si>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</si>
  <si>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</si>
  <si>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</si>
  <si>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</si>
  <si>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</si>
  <si>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</si>
  <si>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</si>
  <si>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</si>
  <si>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</si>
  <si>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</si>
  <si>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</si>
  <si>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</si>
  <si>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</si>
  <si>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</si>
  <si>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</si>
  <si>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</si>
  <si>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</si>
  <si>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</si>
  <si>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</si>
  <si>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</si>
  <si>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</si>
  <si>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</si>
  <si>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</si>
  <si>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</si>
  <si>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</si>
  <si>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</si>
  <si>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</si>
  <si>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</si>
  <si>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</si>
  <si>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</si>
  <si>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</si>
  <si>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</si>
  <si>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</si>
  <si>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</si>
  <si>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</si>
  <si>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</si>
  <si>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</si>
  <si>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</si>
  <si>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</si>
  <si>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</si>
  <si>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</si>
  <si>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</si>
  <si>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</si>
  <si>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</si>
  <si>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</si>
  <si>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</si>
  <si>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</si>
  <si>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</si>
  <si>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</si>
  <si>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</si>
  <si>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</si>
  <si>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</si>
  <si>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</si>
  <si>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</si>
  <si>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</si>
  <si>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</si>
  <si>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</si>
  <si>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</si>
  <si>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</si>
  <si>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</si>
  <si>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</si>
  <si>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</si>
  <si>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</si>
  <si>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</si>
  <si>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</si>
  <si>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</si>
  <si>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</si>
  <si>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</si>
  <si>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</si>
  <si>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</si>
  <si>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</si>
  <si>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</si>
  <si>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</si>
  <si>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</si>
  <si>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</si>
  <si>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</si>
  <si>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</si>
  <si>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</si>
  <si>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</si>
  <si>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</si>
  <si>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</si>
  <si>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</si>
  <si>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</si>
  <si>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</si>
  <si>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</si>
  <si>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</si>
  <si>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</si>
  <si>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</si>
  <si>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</si>
  <si>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</si>
  <si>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</si>
  <si>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</si>
  <si>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</si>
  <si>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</si>
  <si>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</si>
  <si>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</si>
  <si>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</si>
  <si>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</si>
  <si>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</si>
  <si>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</si>
  <si>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</si>
  <si>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</si>
  <si>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</si>
  <si>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</si>
  <si>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</si>
  <si>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</si>
  <si>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</si>
  <si>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</si>
  <si>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</si>
  <si>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</si>
  <si>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</si>
  <si>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</si>
  <si>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</si>
  <si>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</si>
  <si>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</si>
  <si>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</si>
  <si>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</si>
  <si>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</si>
  <si>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</si>
  <si>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</si>
  <si>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</si>
  <si>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</si>
  <si>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</si>
  <si>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</si>
  <si>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</si>
  <si>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</si>
  <si>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</si>
  <si>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</si>
  <si>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</si>
  <si>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</si>
  <si>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</si>
  <si>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</si>
  <si>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</si>
  <si>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</si>
  <si>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</si>
  <si>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</si>
  <si>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</si>
  <si>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</si>
  <si>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</si>
  <si>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</si>
  <si>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</si>
  <si>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</si>
  <si>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</si>
  <si>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</si>
  <si>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</si>
  <si>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</si>
  <si>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</si>
  <si>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</si>
  <si>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</si>
  <si>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</si>
  <si>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</si>
  <si>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</si>
  <si>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</si>
  <si>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</si>
  <si>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</si>
  <si>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</si>
  <si>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</si>
  <si>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</si>
  <si>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</si>
  <si>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</si>
  <si>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</si>
  <si>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</si>
  <si>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</si>
  <si>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</si>
  <si>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</si>
  <si>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</si>
  <si>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</si>
  <si>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</si>
  <si>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</si>
  <si>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</si>
  <si>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</si>
  <si>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</si>
  <si>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</si>
  <si>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</si>
  <si>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</si>
  <si>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</si>
  <si>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</si>
  <si>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</si>
  <si>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</si>
  <si>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</si>
  <si>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</si>
  <si>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</si>
  <si>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</si>
  <si>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</si>
  <si>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</si>
  <si>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</si>
  <si>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</si>
  <si>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</si>
  <si>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</si>
  <si>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</si>
  <si>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</si>
  <si>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</si>
  <si>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</si>
  <si>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</si>
  <si>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</si>
  <si>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</si>
  <si>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</si>
  <si>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</si>
  <si>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</si>
  <si>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</si>
  <si>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</si>
  <si>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</si>
  <si>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</si>
  <si>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</si>
  <si>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</si>
  <si>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</si>
  <si>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</si>
  <si>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</si>
  <si>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</si>
  <si>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</si>
  <si>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</si>
  <si>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</si>
  <si>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</si>
  <si>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</si>
  <si>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</si>
  <si>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</si>
  <si>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</si>
  <si>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</si>
  <si>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</si>
  <si>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</si>
  <si>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</si>
  <si>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</si>
  <si>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</si>
  <si>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</si>
  <si>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</si>
  <si>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</si>
  <si>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</si>
  <si>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</si>
  <si>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</si>
  <si>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</si>
  <si>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</si>
  <si>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</si>
  <si>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</si>
  <si>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</si>
  <si>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</si>
  <si>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</si>
  <si>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</si>
  <si>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</si>
  <si>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</si>
  <si>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</si>
  <si>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</si>
  <si>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</si>
  <si>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</si>
  <si>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</si>
  <si>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</si>
  <si>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</si>
  <si>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</si>
  <si>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</si>
  <si>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</si>
  <si>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</si>
  <si>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</si>
  <si>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</si>
  <si>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</si>
  <si>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</si>
  <si>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</si>
  <si>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</si>
  <si>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</si>
  <si>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</si>
  <si>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</si>
  <si>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</si>
  <si>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</si>
  <si>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</si>
  <si>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</si>
  <si>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</si>
  <si>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</si>
  <si>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</si>
  <si>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</si>
  <si>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</si>
  <si>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</si>
  <si>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</si>
  <si>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</si>
  <si>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</si>
  <si>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</si>
  <si>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</si>
  <si>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</si>
  <si>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</si>
  <si>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</si>
  <si>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</si>
  <si>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</si>
  <si>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</si>
  <si>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</si>
  <si>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</si>
  <si>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</si>
  <si>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</si>
  <si>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</si>
  <si>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</si>
  <si>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</si>
  <si>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</si>
  <si>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</si>
  <si>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</si>
  <si>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</si>
  <si>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</si>
  <si>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</si>
  <si>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</si>
  <si>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</si>
  <si>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</si>
  <si>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</si>
  <si>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</si>
  <si>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</si>
  <si>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</si>
  <si>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</si>
  <si>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</si>
  <si>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</si>
  <si>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</si>
  <si>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</si>
  <si>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</si>
  <si>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</si>
  <si>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</si>
  <si>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</si>
  <si>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</si>
  <si>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</si>
  <si>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</si>
  <si>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</si>
  <si>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</si>
  <si>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</si>
  <si>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</si>
  <si>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</si>
  <si>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</si>
  <si>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</si>
  <si>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</si>
  <si>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</si>
  <si>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</si>
  <si>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</si>
  <si>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</si>
  <si>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</si>
  <si>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</si>
  <si>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</si>
  <si>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</si>
  <si>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</si>
  <si>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</si>
  <si>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</si>
  <si>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</si>
  <si>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</si>
  <si>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</si>
  <si>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</si>
  <si>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</si>
  <si>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</si>
  <si>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</si>
  <si>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</si>
  <si>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</si>
  <si>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</si>
  <si>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</si>
  <si>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</si>
  <si>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</si>
  <si>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</si>
  <si>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</si>
  <si>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</si>
  <si>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</si>
  <si>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</si>
  <si>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</si>
  <si>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</si>
  <si>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</si>
  <si>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</si>
  <si>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</si>
  <si>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</si>
  <si>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</si>
  <si>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</si>
  <si>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</si>
  <si>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</si>
  <si>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</si>
  <si>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</si>
  <si>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</si>
  <si>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</si>
  <si>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</si>
  <si>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</si>
  <si>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</si>
  <si>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</si>
  <si>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</si>
  <si>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</si>
  <si>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</si>
  <si>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</si>
  <si>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</si>
  <si>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</si>
  <si>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</si>
  <si>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</si>
  <si>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</si>
  <si>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</si>
  <si>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</si>
  <si>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</si>
  <si>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</si>
  <si>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</si>
  <si>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</si>
  <si>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</si>
  <si>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</si>
  <si>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</si>
  <si>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</si>
  <si>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</si>
  <si>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</si>
  <si>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</si>
  <si>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</si>
  <si>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</si>
  <si>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</si>
  <si>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</si>
  <si>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</si>
  <si>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</si>
  <si>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</si>
  <si>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</si>
  <si>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</si>
  <si>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</si>
  <si>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</si>
  <si>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</si>
  <si>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</si>
  <si>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</si>
  <si>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</si>
  <si>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</si>
  <si>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</si>
  <si>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</si>
  <si>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</si>
  <si>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</si>
  <si>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</si>
  <si>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</si>
  <si>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</si>
  <si>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</si>
  <si>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</si>
  <si>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</si>
  <si>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</si>
  <si>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</si>
  <si>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</si>
  <si>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</si>
  <si>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</si>
  <si>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</si>
  <si>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</si>
  <si>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</si>
  <si>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</si>
  <si>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</si>
  <si>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</si>
  <si>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</si>
  <si>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</si>
  <si>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</si>
  <si>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</si>
  <si>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</si>
  <si>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</si>
  <si>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</si>
  <si>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</si>
  <si>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</si>
  <si>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</si>
  <si>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</si>
  <si>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</si>
  <si>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</si>
  <si>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</si>
  <si>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</si>
  <si>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</si>
  <si>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</si>
  <si>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</si>
  <si>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</si>
  <si>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</si>
  <si>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</si>
  <si>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</si>
  <si>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</si>
  <si>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</si>
  <si>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</si>
  <si>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</si>
  <si>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</si>
  <si>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</si>
  <si>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</si>
  <si>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</si>
  <si>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</si>
  <si>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</si>
  <si>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</si>
  <si>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</si>
  <si>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</si>
  <si>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</si>
  <si>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</si>
  <si>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</si>
  <si>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</si>
  <si>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</si>
  <si>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</si>
  <si>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</si>
  <si>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</si>
  <si>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</si>
  <si>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</si>
  <si>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</si>
  <si>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</si>
  <si>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</si>
  <si>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</si>
  <si>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</si>
  <si>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</si>
  <si>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</si>
  <si>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</si>
  <si>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</si>
  <si>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</si>
  <si>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</si>
  <si>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</si>
  <si>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</si>
  <si>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</si>
  <si>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</si>
  <si>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</si>
  <si>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</si>
  <si>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</si>
  <si>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</si>
  <si>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</si>
  <si>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</si>
  <si>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</si>
  <si>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</si>
  <si>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</si>
  <si>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</si>
  <si>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</si>
  <si>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</si>
  <si>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</si>
  <si>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</si>
  <si>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</si>
  <si>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</si>
  <si>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</si>
  <si>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</si>
  <si>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</si>
  <si>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</si>
  <si>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</si>
  <si>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</si>
  <si>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</si>
  <si>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</si>
  <si>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</si>
  <si>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</si>
  <si>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</si>
  <si>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</si>
  <si>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</si>
  <si>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</si>
  <si>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</si>
  <si>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</si>
  <si>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</si>
  <si>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</si>
  <si>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</si>
  <si>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</si>
  <si>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</si>
  <si>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</si>
  <si>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</si>
  <si>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</si>
  <si>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</si>
  <si>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</si>
  <si>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</si>
  <si>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</si>
  <si>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</si>
  <si>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</si>
  <si>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</si>
  <si>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</si>
  <si>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</si>
  <si>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</si>
  <si>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</si>
  <si>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</si>
  <si>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</si>
  <si>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</si>
  <si>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</si>
  <si>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</si>
  <si>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</si>
  <si>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</si>
  <si>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</si>
  <si>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</si>
  <si>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</si>
  <si>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</si>
  <si>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</si>
  <si>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</si>
  <si>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</si>
  <si>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</si>
  <si>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</si>
  <si>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</si>
  <si>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</si>
  <si>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</si>
  <si>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</si>
  <si>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</si>
  <si>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</si>
  <si>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</si>
  <si>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</si>
  <si>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</si>
  <si>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</si>
  <si>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</si>
  <si>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</si>
  <si>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</si>
  <si>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</si>
  <si>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</si>
  <si>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</si>
  <si>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</si>
  <si>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</si>
  <si>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</si>
  <si>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</si>
  <si>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</si>
  <si>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</si>
  <si>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</si>
  <si>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</si>
  <si>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</si>
  <si>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</si>
  <si>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</si>
  <si>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</si>
  <si>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</si>
  <si>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</si>
  <si>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</si>
  <si>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</si>
  <si>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</si>
  <si>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</si>
  <si>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</si>
  <si>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</si>
  <si>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</si>
  <si>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</si>
  <si>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</si>
  <si>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</si>
  <si>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</si>
  <si>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</si>
  <si>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</si>
  <si>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</si>
  <si>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</si>
  <si>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</si>
  <si>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</si>
  <si>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</si>
  <si>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</si>
  <si>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</si>
  <si>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</si>
  <si>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</si>
  <si>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</si>
  <si>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</si>
  <si>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</si>
  <si>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</si>
  <si>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</si>
  <si>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</si>
  <si>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</si>
  <si>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</si>
  <si>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</si>
  <si>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</si>
  <si>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</si>
  <si>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</si>
  <si>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</si>
  <si>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</si>
  <si>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</si>
  <si>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</si>
  <si>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</si>
  <si>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</si>
  <si>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</si>
  <si>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</si>
  <si>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</si>
  <si>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</si>
  <si>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</si>
  <si>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</si>
  <si>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</si>
  <si>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</si>
  <si>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</si>
  <si>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</si>
  <si>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</si>
  <si>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</si>
  <si>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</si>
  <si>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</si>
  <si>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</si>
  <si>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</si>
  <si>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</si>
  <si>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</si>
  <si>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</si>
  <si>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</si>
  <si>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</si>
  <si>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</si>
  <si>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</si>
  <si>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</si>
  <si>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</si>
  <si>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</si>
  <si>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</si>
  <si>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</si>
  <si>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</si>
  <si>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</si>
  <si>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</si>
  <si>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</si>
  <si>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</si>
  <si>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</si>
  <si>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</si>
  <si>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</si>
  <si>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</si>
  <si>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</si>
  <si>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</si>
  <si>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</si>
  <si>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</si>
  <si>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</si>
  <si>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</si>
  <si>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</si>
  <si>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</si>
  <si>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</si>
  <si>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</si>
  <si>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</si>
  <si>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</si>
  <si>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</si>
  <si>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</si>
  <si>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</si>
  <si>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</si>
  <si>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</si>
  <si>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</si>
  <si>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</si>
  <si>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</si>
  <si>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</si>
  <si>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</si>
  <si>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</si>
  <si>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</si>
  <si>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</si>
  <si>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</si>
  <si>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</si>
  <si>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</si>
  <si>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</si>
  <si>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</si>
  <si>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</si>
  <si>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</si>
  <si>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</si>
  <si>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</si>
  <si>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</si>
  <si>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</si>
  <si>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</si>
  <si>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</si>
  <si>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</si>
  <si>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</si>
  <si>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</si>
  <si>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</si>
  <si>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</si>
  <si>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</si>
  <si>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</si>
  <si>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</si>
  <si>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</si>
  <si>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</si>
  <si>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</si>
  <si>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</si>
  <si>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</si>
  <si>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</si>
  <si>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</si>
  <si>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</si>
  <si>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</si>
  <si>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</si>
  <si>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</si>
  <si>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</si>
  <si>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</si>
  <si>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</si>
  <si>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</si>
  <si>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</si>
  <si>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</si>
  <si>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</si>
  <si>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</si>
  <si>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</si>
  <si>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</si>
  <si>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</si>
  <si>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</si>
  <si>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</si>
  <si>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</si>
  <si>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</si>
  <si>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</si>
  <si>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</si>
  <si>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</si>
  <si>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</si>
  <si>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</si>
  <si>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</si>
  <si>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</si>
  <si>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</si>
  <si>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</si>
  <si>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</si>
  <si>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</si>
  <si>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</si>
  <si>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</si>
  <si>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</si>
  <si>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</si>
  <si>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</si>
  <si>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</si>
  <si>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</si>
  <si>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</si>
  <si>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</si>
  <si>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</si>
  <si>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</si>
  <si>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</si>
  <si>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</si>
  <si>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</si>
  <si>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</si>
  <si>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</si>
  <si>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</si>
  <si>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</si>
  <si>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</si>
  <si>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</si>
  <si>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</si>
  <si>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</si>
  <si>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</si>
  <si>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</si>
  <si>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</si>
  <si>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</si>
  <si>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</si>
  <si>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</si>
  <si>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</si>
  <si>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</si>
  <si>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</si>
  <si>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</si>
  <si>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</si>
  <si>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</si>
  <si>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</si>
  <si>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</si>
  <si>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</si>
  <si>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</si>
  <si>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</si>
  <si>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</si>
  <si>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</si>
  <si>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</si>
  <si>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</si>
  <si>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</si>
  <si>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</si>
  <si>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</si>
  <si>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</si>
  <si>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</si>
  <si>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</si>
  <si>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</si>
  <si>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</si>
  <si>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</si>
  <si>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</si>
  <si>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</si>
  <si>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</si>
  <si>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</si>
  <si>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</si>
  <si>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</si>
  <si>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</si>
  <si>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</si>
  <si>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</si>
  <si>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</si>
  <si>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</si>
  <si>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</si>
  <si>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</si>
  <si>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</si>
  <si>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</si>
  <si>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</si>
  <si>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</si>
  <si>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</si>
  <si>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</si>
  <si>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</si>
  <si>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</si>
  <si>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</si>
  <si>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</si>
  <si>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</si>
  <si>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</si>
  <si>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</si>
  <si>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</si>
  <si>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</si>
  <si>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</si>
  <si>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</si>
  <si>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</si>
  <si>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</si>
  <si>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</si>
  <si>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</si>
  <si>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</si>
  <si>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</si>
  <si>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</si>
  <si>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</si>
  <si>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</si>
  <si>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</si>
  <si>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</si>
  <si>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</si>
  <si>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</si>
  <si>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</si>
  <si>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</si>
  <si>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</si>
  <si>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</si>
  <si>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</si>
  <si>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</si>
  <si>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</si>
  <si>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</si>
  <si>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</si>
  <si>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</si>
  <si>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</si>
  <si>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</si>
  <si>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</si>
  <si>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</si>
  <si>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</si>
  <si>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</si>
  <si>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</si>
  <si>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</si>
  <si>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</si>
  <si>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</si>
  <si>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</si>
  <si>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</si>
  <si>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</si>
  <si>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</si>
  <si>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</si>
  <si>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</si>
  <si>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</si>
  <si>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</si>
  <si>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</si>
  <si>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</si>
  <si>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</si>
  <si>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</si>
  <si>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</si>
  <si>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</si>
  <si>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</si>
  <si>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</si>
  <si>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</si>
  <si>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</si>
  <si>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</si>
  <si>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</si>
  <si>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</si>
  <si>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</si>
  <si>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</si>
  <si>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</si>
  <si>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</si>
  <si>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</si>
  <si>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</si>
  <si>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</si>
  <si>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</si>
  <si>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</si>
  <si>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</si>
  <si>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</si>
  <si>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</si>
  <si>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</si>
  <si>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</si>
  <si>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</si>
  <si>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</si>
  <si>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</si>
  <si>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</si>
  <si>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</si>
  <si>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</si>
  <si>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</si>
  <si>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</si>
  <si>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</si>
  <si>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</si>
  <si>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</si>
  <si>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</si>
  <si>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</si>
  <si>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</si>
  <si>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</si>
  <si>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</si>
  <si>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</si>
  <si>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</si>
  <si>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</si>
  <si>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</si>
  <si>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</si>
  <si>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</si>
  <si>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</si>
  <si>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</si>
  <si>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</si>
  <si>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</si>
  <si>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</si>
  <si>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</si>
  <si>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</si>
  <si>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</si>
  <si>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</si>
  <si>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</si>
  <si>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</si>
  <si>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</si>
  <si>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</si>
  <si>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</si>
  <si>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</si>
  <si>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</si>
  <si>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</si>
  <si>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</si>
  <si>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</si>
  <si>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</si>
  <si>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</si>
  <si>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</si>
  <si>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</si>
  <si>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</si>
  <si>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</si>
  <si>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</si>
  <si>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</si>
  <si>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</si>
  <si>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</si>
  <si>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</si>
  <si>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</si>
  <si>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</si>
  <si>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</si>
  <si>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</si>
  <si>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</si>
  <si>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</si>
  <si>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</si>
  <si>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</si>
  <si>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</si>
  <si>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</si>
  <si>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</si>
  <si>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</si>
  <si>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</si>
  <si>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</si>
  <si>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</si>
  <si>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</si>
  <si>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</si>
  <si>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</si>
  <si>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</si>
  <si>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</si>
  <si>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</si>
  <si>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</si>
  <si>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</si>
  <si>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</si>
  <si>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</si>
  <si>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</si>
  <si>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</si>
  <si>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</si>
  <si>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</si>
  <si>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</si>
  <si>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</si>
  <si>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</si>
  <si>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</si>
  <si>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</si>
  <si>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</si>
  <si>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</si>
  <si>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</si>
  <si>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</si>
  <si>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</si>
  <si>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</si>
  <si>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</si>
  <si>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</si>
  <si>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</si>
  <si>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</si>
  <si>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</si>
  <si>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</si>
  <si>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</si>
  <si>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</si>
  <si>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</si>
  <si>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</si>
  <si>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</si>
  <si>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</si>
  <si>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</si>
  <si>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</si>
  <si>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</si>
  <si>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</si>
  <si>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</si>
  <si>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</si>
  <si>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</si>
  <si>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</si>
  <si>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</si>
  <si>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</si>
  <si>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</si>
  <si>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</si>
  <si>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</si>
  <si>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</si>
  <si>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</si>
  <si>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</si>
  <si>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</si>
  <si>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</si>
  <si>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</si>
  <si>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</si>
  <si>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</si>
  <si>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</si>
  <si>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</si>
  <si>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</si>
  <si>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</si>
  <si>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</si>
  <si>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</si>
  <si>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</si>
  <si>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</si>
  <si>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</si>
  <si>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</si>
  <si>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</si>
  <si>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</si>
  <si>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</si>
  <si>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</si>
  <si>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</si>
  <si>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</si>
  <si>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</si>
  <si>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</si>
  <si>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</si>
  <si>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</si>
  <si>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</si>
  <si>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</si>
  <si>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</si>
  <si>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</si>
  <si>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</si>
  <si>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</si>
  <si>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</si>
  <si>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</si>
  <si>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</si>
  <si>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</si>
  <si>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</si>
  <si>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</si>
  <si>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</si>
  <si>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</si>
  <si>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</si>
  <si>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</si>
  <si>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</si>
  <si>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</si>
  <si>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</si>
  <si>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</si>
  <si>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</si>
  <si>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</si>
  <si>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</si>
  <si>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</si>
  <si>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</si>
  <si>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</si>
  <si>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</si>
  <si>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</si>
  <si>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</si>
  <si>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</si>
  <si>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</si>
  <si>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</si>
  <si>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</si>
  <si>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</si>
  <si>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</si>
  <si>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</si>
  <si>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</si>
  <si>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</si>
  <si>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</si>
  <si>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</si>
  <si>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</si>
  <si>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</si>
  <si>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</si>
  <si>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</si>
  <si>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</si>
  <si>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</si>
  <si>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</si>
  <si>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</si>
  <si>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</si>
  <si>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</si>
  <si>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</si>
  <si>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</si>
  <si>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</si>
  <si>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</si>
  <si>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</si>
  <si>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</si>
  <si>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</si>
  <si>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</si>
  <si>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</si>
  <si>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</si>
  <si>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</si>
  <si>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</si>
  <si>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</si>
  <si>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</si>
  <si>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</si>
  <si>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</si>
  <si>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</si>
  <si>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</si>
  <si>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</si>
  <si>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</si>
  <si>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</si>
  <si>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</si>
  <si>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</si>
  <si>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</si>
  <si>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</si>
  <si>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</si>
  <si>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</si>
  <si>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</si>
  <si>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</si>
  <si>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</si>
  <si>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</si>
  <si>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</si>
  <si>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</si>
  <si>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</si>
  <si>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</si>
  <si>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</si>
  <si>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</si>
  <si>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</si>
  <si>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</si>
  <si>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</si>
  <si>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</si>
  <si>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</si>
  <si>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</si>
  <si>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</si>
  <si>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</si>
  <si>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</si>
  <si>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</si>
  <si>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</si>
  <si>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</si>
  <si>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</si>
  <si>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</si>
  <si>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</si>
  <si>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</si>
  <si>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</si>
  <si>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</si>
  <si>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</si>
  <si>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</si>
  <si>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</si>
  <si>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</si>
  <si>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</si>
  <si>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</si>
  <si>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</si>
  <si>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</si>
  <si>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</si>
  <si>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</si>
  <si>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</si>
  <si>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</si>
  <si>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</si>
  <si>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</si>
  <si>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</si>
  <si>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</si>
  <si>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</si>
  <si>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</si>
  <si>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</si>
  <si>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</si>
  <si>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</si>
  <si>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</si>
  <si>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</si>
  <si>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</si>
  <si>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</si>
  <si>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</si>
  <si>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</si>
  <si>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</si>
  <si>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</si>
  <si>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</si>
  <si>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</si>
  <si>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</si>
  <si>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</si>
  <si>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</si>
  <si>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</si>
  <si>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</si>
  <si>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</si>
  <si>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</si>
  <si>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</si>
  <si>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</si>
  <si>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</si>
  <si>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</si>
  <si>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</si>
  <si>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</si>
  <si>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</si>
  <si>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</si>
  <si>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</si>
  <si>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</si>
  <si>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</si>
  <si>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</si>
  <si>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</si>
  <si>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</si>
  <si>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</si>
  <si>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</si>
  <si>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</si>
  <si>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</si>
  <si>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</si>
  <si>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</si>
  <si>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</si>
  <si>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</si>
  <si>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</si>
  <si>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</si>
  <si>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</si>
  <si>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</si>
  <si>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</si>
  <si>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</si>
  <si>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</si>
  <si>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</si>
  <si>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</si>
  <si>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</si>
  <si>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</si>
  <si>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</si>
  <si>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</si>
  <si>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</si>
  <si>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</si>
  <si>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</si>
  <si>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</si>
  <si>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</si>
  <si>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</si>
  <si>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</si>
  <si>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</si>
  <si>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</si>
  <si>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</si>
  <si>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</si>
  <si>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</si>
  <si>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</si>
  <si>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</si>
  <si>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</si>
  <si>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</si>
  <si>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</si>
  <si>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</si>
  <si>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</si>
  <si>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</si>
  <si>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</si>
  <si>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</si>
  <si>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</si>
  <si>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</si>
  <si>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</si>
  <si>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</si>
  <si>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</si>
  <si>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</si>
  <si>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</si>
  <si>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</si>
  <si>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</si>
  <si>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</si>
  <si>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</si>
  <si>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</si>
  <si>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</si>
  <si>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</si>
  <si>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</si>
  <si>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</si>
  <si>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</si>
  <si>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</si>
  <si>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</si>
  <si>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</si>
  <si>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</si>
  <si>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</si>
  <si>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</si>
  <si>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</si>
  <si>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</si>
  <si>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</si>
  <si>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</si>
  <si>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</si>
  <si>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</si>
  <si>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</si>
  <si>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</si>
  <si>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</si>
  <si>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</si>
  <si>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</si>
  <si>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</si>
  <si>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</si>
  <si>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</si>
  <si>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</si>
  <si>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</si>
  <si>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</si>
  <si>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</si>
  <si>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</si>
  <si>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</si>
  <si>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</si>
  <si>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</si>
  <si>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</si>
  <si>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</si>
  <si>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</si>
  <si>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</si>
  <si>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</si>
  <si>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</si>
  <si>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</si>
  <si>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</si>
  <si>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</si>
  <si>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</si>
  <si>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</si>
  <si>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</si>
  <si>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</si>
  <si>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</si>
  <si>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</si>
  <si>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</si>
  <si>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</si>
  <si>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</si>
  <si>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</si>
  <si>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</si>
  <si>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</si>
  <si>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</si>
  <si>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</si>
  <si>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</si>
  <si>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</si>
  <si>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</si>
  <si>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</si>
  <si>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</si>
  <si>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</si>
  <si>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</si>
  <si>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</si>
  <si>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</si>
  <si>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</si>
  <si>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</si>
  <si>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</si>
  <si>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</si>
  <si>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</si>
  <si>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</si>
  <si>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</si>
  <si>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</si>
  <si>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</si>
  <si>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</si>
  <si>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</si>
  <si>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</si>
  <si>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</si>
  <si>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</si>
  <si>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</si>
  <si>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</si>
  <si>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</si>
  <si>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</si>
  <si>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</si>
  <si>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</si>
  <si>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</si>
  <si>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</si>
  <si>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</si>
  <si>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</si>
  <si>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</si>
  <si>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</si>
  <si>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</si>
  <si>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</si>
  <si>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</si>
  <si>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</si>
  <si>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</si>
  <si>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</si>
  <si>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</si>
  <si>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</si>
  <si>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</si>
  <si>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</si>
  <si>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</si>
  <si>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</si>
  <si>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</si>
  <si>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</si>
  <si>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</si>
  <si>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</si>
  <si>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</si>
  <si>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</si>
  <si>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</si>
  <si>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</si>
  <si>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</si>
  <si>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</si>
  <si>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</si>
  <si>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</si>
  <si>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</si>
  <si>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</si>
  <si>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</si>
  <si>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</si>
  <si>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</si>
  <si>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</si>
  <si>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</si>
  <si>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</si>
  <si>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</si>
  <si>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</si>
  <si>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</si>
  <si>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</si>
  <si>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</si>
  <si>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</si>
  <si>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</si>
  <si>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</si>
  <si>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</si>
  <si>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</si>
  <si>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</si>
  <si>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</si>
  <si>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</si>
  <si>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</si>
  <si>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</si>
  <si>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</si>
  <si>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</si>
  <si>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</si>
  <si>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</si>
  <si>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</si>
  <si>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</si>
  <si>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</si>
  <si>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</si>
  <si>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</si>
  <si>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</si>
  <si>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</si>
  <si>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</si>
  <si>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</si>
  <si>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</si>
  <si>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</si>
  <si>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</si>
  <si>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</si>
  <si>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</si>
  <si>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</si>
  <si>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</si>
  <si>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</si>
  <si>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</si>
  <si>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</si>
  <si>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</si>
  <si>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</si>
  <si>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</si>
  <si>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</si>
  <si>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</si>
  <si>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</si>
  <si>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</si>
  <si>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</si>
  <si>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</si>
  <si>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</si>
  <si>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</si>
  <si>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</si>
  <si>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</si>
  <si>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</si>
  <si>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</si>
  <si>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</si>
  <si>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</si>
  <si>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</si>
  <si>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</si>
  <si>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</si>
  <si>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</si>
  <si>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</si>
  <si>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</si>
  <si>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</si>
  <si>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</si>
  <si>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</si>
  <si>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</si>
  <si>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</si>
  <si>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</si>
  <si>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</si>
  <si>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</si>
  <si>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</si>
  <si>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</si>
  <si>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</si>
  <si>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</si>
  <si>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</si>
  <si>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</si>
  <si>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</si>
  <si>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</si>
  <si>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</si>
  <si>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</si>
  <si>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</si>
  <si>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</si>
  <si>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</si>
  <si>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</si>
  <si>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</si>
  <si>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</si>
  <si>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</si>
  <si>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</si>
  <si>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</si>
  <si>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</si>
  <si>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</si>
  <si>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</si>
  <si>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</si>
  <si>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</si>
  <si>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</si>
  <si>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</si>
  <si>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</si>
  <si>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</si>
  <si>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</si>
  <si>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</si>
  <si>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</si>
  <si>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</si>
  <si>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</si>
  <si>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</si>
  <si>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</si>
  <si>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</si>
  <si>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</si>
  <si>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</si>
  <si>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</si>
  <si>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</si>
  <si>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</si>
  <si>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</si>
  <si>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</si>
  <si>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</si>
  <si>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</si>
  <si>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</si>
  <si>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</si>
  <si>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</si>
  <si>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</si>
  <si>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</si>
  <si>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</si>
  <si>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</si>
  <si>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</si>
  <si>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</si>
  <si>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</si>
  <si>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</si>
  <si>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</si>
  <si>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</si>
  <si>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</si>
  <si>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</si>
  <si>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</si>
  <si>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</si>
  <si>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</si>
  <si>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</si>
  <si>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</si>
  <si>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</si>
  <si>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</si>
  <si>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</si>
  <si>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</si>
  <si>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</si>
  <si>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</si>
  <si>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</si>
  <si>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</si>
  <si>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</si>
  <si>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</si>
  <si>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</si>
  <si>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</si>
  <si>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</si>
  <si>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</si>
  <si>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</si>
  <si>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</si>
  <si>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</si>
  <si>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</si>
  <si>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</si>
  <si>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</si>
  <si>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</si>
  <si>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</si>
  <si>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</si>
  <si>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</si>
  <si>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</si>
  <si>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</si>
  <si>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</si>
  <si>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</si>
  <si>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</si>
  <si>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</si>
  <si>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</si>
  <si>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</si>
  <si>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</si>
  <si>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</si>
  <si>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</si>
  <si>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</si>
  <si>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</si>
  <si>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</si>
  <si>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</si>
  <si>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</si>
  <si>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</si>
  <si>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</si>
  <si>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</si>
  <si>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</si>
  <si>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</si>
  <si>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</si>
  <si>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</si>
  <si>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</si>
  <si>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</si>
  <si>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</si>
  <si>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</si>
  <si>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</si>
  <si>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</si>
  <si>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</si>
  <si>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</si>
  <si>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</si>
  <si>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</si>
  <si>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</si>
  <si>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</si>
  <si>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</si>
  <si>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</si>
  <si>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</si>
  <si>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</si>
  <si>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</si>
  <si>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</si>
  <si>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</si>
  <si>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</si>
  <si>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</si>
  <si>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</si>
  <si>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</si>
  <si>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</si>
  <si>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</si>
  <si>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</si>
  <si>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</si>
  <si>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</si>
  <si>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</si>
  <si>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</si>
  <si>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</si>
  <si>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</si>
  <si>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</si>
  <si>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</si>
  <si>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</si>
  <si>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</si>
  <si>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</si>
  <si>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</si>
  <si>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</si>
  <si>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</si>
  <si>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</si>
  <si>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</si>
  <si>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</si>
  <si>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</si>
  <si>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</si>
  <si>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</si>
  <si>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</si>
  <si>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</si>
  <si>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</si>
  <si>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</si>
  <si>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</si>
  <si>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</si>
  <si>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</si>
  <si>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</si>
  <si>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</si>
  <si>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</si>
  <si>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</si>
  <si>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</si>
  <si>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</si>
  <si>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</si>
  <si>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</si>
  <si>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</si>
  <si>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</si>
  <si>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</si>
  <si>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</si>
  <si>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</si>
  <si>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</si>
  <si>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</si>
  <si>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</si>
  <si>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</si>
  <si>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</si>
  <si>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</si>
  <si>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</si>
  <si>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</si>
  <si>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</si>
  <si>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</si>
  <si>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</si>
  <si>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</si>
  <si>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</si>
  <si>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</si>
  <si>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</si>
  <si>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</si>
  <si>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</si>
  <si>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</si>
  <si>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</si>
  <si>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</si>
  <si>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</si>
  <si>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</si>
  <si>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</si>
  <si>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</si>
  <si>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</si>
  <si>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</si>
  <si>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</si>
  <si>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</si>
  <si>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</si>
  <si>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</si>
  <si>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</si>
  <si>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</si>
  <si>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</si>
  <si>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</si>
  <si>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</si>
  <si>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</si>
  <si>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</si>
  <si>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</si>
  <si>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</si>
  <si>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</si>
  <si>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</si>
  <si>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</si>
  <si>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</si>
  <si>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</si>
  <si>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</si>
  <si>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</si>
  <si>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</si>
  <si>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</si>
  <si>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</si>
  <si>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</si>
  <si>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</si>
  <si>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</si>
  <si>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</si>
  <si>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</si>
  <si>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</si>
  <si>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</si>
  <si>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</si>
  <si>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</si>
  <si>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</si>
  <si>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</si>
  <si>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</si>
  <si>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</si>
  <si>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</si>
  <si>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</si>
  <si>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</si>
  <si>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</si>
  <si>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</si>
  <si>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</si>
  <si>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</si>
  <si>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</si>
  <si>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</si>
  <si>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</si>
  <si>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</si>
  <si>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</si>
  <si>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</si>
  <si>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</si>
  <si>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</si>
  <si>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</si>
  <si>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</si>
  <si>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</si>
  <si>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</si>
  <si>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</si>
  <si>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</si>
  <si>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</si>
  <si>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</si>
  <si>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</si>
  <si>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</si>
  <si>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</si>
  <si>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</si>
  <si>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</si>
  <si>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</si>
  <si>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</si>
  <si>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</si>
  <si>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</si>
  <si>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</si>
  <si>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</si>
  <si>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</si>
  <si>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</si>
  <si>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</si>
  <si>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</si>
  <si>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</si>
  <si>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</si>
  <si>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</si>
  <si>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</si>
  <si>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</si>
  <si>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</si>
  <si>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</si>
  <si>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</si>
  <si>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</si>
  <si>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</si>
  <si>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</si>
  <si>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</si>
  <si>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</si>
  <si>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</si>
  <si>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</si>
  <si>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</si>
  <si>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</si>
  <si>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</si>
  <si>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</si>
  <si>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</si>
  <si>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</si>
  <si>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</si>
  <si>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</si>
  <si>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</si>
  <si>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</si>
  <si>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</si>
  <si>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</si>
  <si>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</si>
  <si>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</si>
  <si>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</si>
  <si>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</si>
  <si>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</si>
  <si>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</si>
  <si>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</si>
  <si>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</si>
  <si>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</si>
  <si>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</si>
  <si>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</si>
  <si>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</si>
  <si>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</si>
  <si>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</si>
  <si>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</si>
  <si>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</si>
  <si>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</si>
  <si>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</si>
  <si>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</si>
  <si>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</si>
  <si>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</si>
  <si>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</si>
  <si>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</si>
  <si>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</si>
  <si>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</si>
  <si>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</si>
  <si>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</si>
  <si>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</si>
  <si>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</si>
  <si>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</si>
  <si>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</si>
  <si>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</si>
  <si>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</si>
  <si>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</si>
  <si>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</si>
  <si>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</si>
  <si>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</si>
  <si>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</si>
  <si>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</si>
  <si>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</si>
  <si>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</si>
  <si>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</si>
  <si>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</si>
  <si>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</si>
  <si>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</si>
  <si>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</si>
  <si>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</si>
  <si>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</si>
  <si>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</si>
  <si>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</si>
  <si>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</si>
  <si>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</si>
  <si>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</si>
  <si>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</si>
  <si>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</si>
  <si>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</si>
  <si>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</si>
  <si>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</si>
  <si>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</si>
  <si>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</si>
  <si>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</si>
  <si>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</si>
  <si>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</si>
  <si>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</si>
  <si>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</si>
  <si>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</si>
  <si>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</si>
  <si>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</si>
  <si>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</si>
  <si>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</si>
  <si>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</si>
  <si>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</si>
  <si>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</si>
  <si>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</si>
  <si>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</si>
  <si>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</si>
  <si>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</si>
  <si>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</si>
  <si>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</si>
  <si>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</si>
  <si>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</si>
  <si>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</si>
  <si>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</si>
  <si>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</si>
  <si>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</si>
  <si>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</si>
  <si>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</si>
  <si>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</si>
  <si>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</si>
  <si>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</si>
  <si>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</si>
  <si>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</si>
  <si>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</si>
  <si>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</si>
  <si>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</si>
  <si>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</si>
  <si>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</si>
  <si>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</si>
  <si>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</si>
  <si>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</si>
  <si>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</si>
  <si>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</si>
  <si>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</si>
  <si>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</si>
  <si>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</si>
  <si>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</si>
  <si>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</si>
  <si>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</si>
  <si>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</si>
  <si>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</si>
  <si>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</si>
  <si>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</si>
  <si>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</si>
  <si>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</si>
  <si>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</si>
  <si>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</si>
  <si>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</si>
  <si>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</si>
  <si>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</si>
  <si>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</si>
  <si>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</si>
  <si>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</si>
  <si>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</si>
  <si>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</si>
  <si>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</si>
  <si>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</si>
  <si>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</si>
  <si>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</si>
  <si>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</si>
  <si>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</si>
  <si>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</si>
  <si>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</si>
  <si>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</si>
  <si>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</si>
  <si>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</si>
  <si>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</si>
  <si>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</si>
  <si>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</si>
  <si>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</si>
  <si>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</si>
  <si>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</si>
  <si>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</si>
  <si>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</si>
  <si>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</si>
  <si>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</si>
  <si>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</si>
  <si>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</si>
  <si>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</si>
  <si>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</si>
  <si>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</si>
  <si>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</si>
  <si>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</si>
  <si>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</si>
  <si>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</si>
  <si>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</si>
  <si>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</si>
  <si>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</si>
  <si>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</si>
  <si>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</si>
  <si>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</si>
  <si>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</si>
  <si>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</si>
  <si>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</si>
  <si>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</si>
  <si>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</si>
  <si>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</si>
  <si>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</si>
  <si>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</si>
  <si>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</si>
  <si>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</si>
  <si>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</si>
  <si>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</si>
  <si>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</si>
  <si>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</si>
  <si>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</si>
  <si>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</si>
  <si>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</si>
  <si>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</si>
  <si>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</si>
  <si>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</si>
  <si>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</si>
  <si>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</si>
  <si>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</si>
  <si>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</si>
  <si>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</si>
  <si>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</si>
  <si>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</si>
  <si>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</si>
  <si>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</si>
  <si>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</si>
  <si>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</si>
  <si>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</si>
  <si>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</si>
  <si>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</si>
  <si>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</si>
  <si>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</si>
  <si>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</si>
  <si>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</si>
  <si>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</si>
  <si>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</si>
  <si>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</si>
  <si>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</si>
  <si>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</si>
  <si>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</si>
  <si>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</si>
  <si>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</si>
  <si>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</si>
  <si>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</si>
  <si>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</si>
  <si>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</si>
  <si>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</si>
  <si>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</si>
  <si>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</si>
  <si>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</si>
  <si>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</si>
  <si>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</si>
  <si>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</si>
  <si>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</si>
  <si>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</si>
  <si>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</si>
  <si>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</si>
  <si>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</si>
  <si>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</si>
  <si>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</si>
  <si>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</si>
  <si>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</si>
  <si>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</si>
  <si>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</si>
  <si>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</si>
  <si>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</si>
  <si>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</si>
  <si>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</si>
  <si>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</si>
  <si>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</si>
  <si>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</si>
  <si>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</si>
  <si>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</si>
  <si>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</si>
  <si>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</si>
  <si>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</si>
  <si>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</si>
  <si>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</si>
  <si>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</si>
  <si>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</si>
  <si>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</si>
  <si>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</si>
  <si>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</si>
  <si>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</si>
  <si>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</si>
  <si>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</si>
  <si>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</si>
  <si>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</si>
  <si>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</si>
  <si>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</si>
  <si>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</si>
  <si>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</si>
  <si>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</si>
  <si>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</si>
  <si>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</si>
  <si>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</si>
  <si>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</si>
  <si>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</si>
  <si>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</si>
  <si>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</si>
  <si>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</si>
  <si>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</si>
  <si>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</si>
  <si>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</si>
  <si>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</si>
  <si>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</si>
  <si>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</si>
  <si>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</si>
  <si>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</si>
  <si>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</si>
  <si>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</si>
  <si>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</si>
  <si>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</si>
  <si>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</si>
  <si>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</si>
  <si>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</si>
  <si>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</si>
  <si>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</si>
  <si>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</si>
  <si>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</si>
  <si>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</si>
  <si>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</si>
  <si>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</si>
  <si>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</si>
  <si>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</si>
  <si>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</si>
  <si>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</si>
  <si>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</si>
  <si>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</si>
  <si>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</si>
  <si>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</si>
  <si>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</si>
  <si>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</si>
  <si>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</si>
  <si>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</si>
  <si>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</si>
  <si>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</si>
  <si>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</si>
  <si>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</si>
  <si>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</si>
  <si>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</si>
  <si>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</si>
  <si>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</si>
  <si>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</si>
  <si>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</si>
  <si>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</si>
  <si>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</si>
  <si>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</si>
  <si>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</si>
  <si>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</si>
  <si>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</si>
  <si>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</si>
  <si>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</si>
  <si>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</si>
  <si>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</si>
  <si>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</si>
  <si>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</si>
  <si>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</si>
  <si>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</si>
  <si>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</si>
  <si>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</si>
  <si>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</si>
  <si>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</si>
  <si>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</si>
  <si>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</si>
  <si>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</si>
  <si>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</si>
  <si>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</si>
  <si>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</si>
  <si>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</si>
  <si>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</si>
  <si>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</si>
  <si>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</si>
  <si>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</si>
  <si>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</si>
  <si>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</si>
  <si>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</si>
  <si>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</si>
  <si>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</si>
  <si>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</si>
  <si>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</si>
  <si>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</si>
  <si>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</si>
  <si>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</si>
  <si>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</si>
  <si>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</si>
  <si>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</si>
  <si>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</si>
  <si>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</si>
  <si>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</si>
  <si>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</si>
  <si>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</si>
  <si>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</si>
  <si>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</si>
  <si>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</si>
  <si>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</si>
  <si>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</si>
  <si>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</si>
  <si>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</si>
  <si>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</si>
  <si>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</si>
  <si>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</si>
  <si>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</si>
  <si>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</si>
  <si>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</si>
  <si>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</si>
  <si>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</si>
  <si>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</si>
  <si>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</si>
  <si>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</si>
  <si>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</si>
  <si>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</si>
  <si>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</si>
  <si>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</si>
  <si>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</si>
  <si>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</si>
  <si>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</si>
  <si>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</si>
  <si>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</si>
  <si>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</si>
  <si>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</si>
  <si>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</si>
  <si>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</si>
  <si>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</si>
  <si>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</si>
  <si>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</si>
  <si>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</si>
  <si>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</si>
  <si>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</si>
  <si>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</si>
  <si>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</si>
  <si>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</si>
  <si>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</si>
  <si>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</si>
  <si>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</si>
  <si>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</si>
  <si>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</si>
  <si>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</si>
  <si>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</si>
  <si>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</si>
  <si>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</si>
  <si>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</si>
  <si>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</si>
  <si>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</si>
  <si>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</si>
  <si>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</si>
  <si>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</si>
  <si>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</si>
  <si>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</si>
  <si>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</si>
  <si>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</si>
  <si>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</si>
  <si>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</si>
  <si>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</si>
  <si>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</si>
  <si>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</si>
  <si>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</si>
  <si>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</si>
  <si>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</si>
  <si>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</si>
  <si>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</si>
  <si>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</si>
  <si>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</si>
  <si>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</si>
  <si>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</si>
  <si>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</si>
  <si>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</si>
  <si>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</si>
  <si>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</si>
  <si>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</si>
  <si>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</si>
  <si>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</si>
  <si>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</si>
  <si>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</si>
  <si>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</si>
  <si>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</si>
  <si>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</si>
  <si>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</si>
  <si>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</si>
  <si>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</si>
  <si>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</si>
  <si>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</si>
  <si>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</si>
  <si>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</si>
  <si>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</si>
  <si>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</si>
  <si>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</si>
  <si>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</si>
  <si>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</si>
  <si>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</si>
  <si>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</si>
  <si>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</si>
  <si>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</si>
  <si>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</si>
  <si>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</si>
  <si>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</si>
  <si>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</si>
  <si>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</si>
  <si>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</si>
  <si>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</si>
  <si>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</si>
  <si>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</si>
  <si>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</si>
  <si>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</si>
  <si>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</si>
  <si>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</si>
  <si>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</si>
  <si>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</si>
  <si>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</si>
  <si>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</si>
  <si>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</si>
  <si>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</si>
  <si>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</si>
  <si>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</si>
  <si>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</si>
  <si>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</si>
  <si>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</si>
  <si>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</si>
  <si>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</si>
  <si>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</si>
  <si>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</si>
  <si>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</si>
  <si>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</si>
  <si>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</si>
  <si>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</si>
  <si>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</si>
  <si>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</si>
  <si>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</si>
  <si>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</si>
  <si>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</si>
  <si>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</si>
  <si>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</si>
  <si>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</si>
  <si>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</si>
  <si>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</si>
  <si>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</si>
  <si>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</si>
  <si>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</si>
  <si>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</si>
  <si>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</si>
  <si>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</si>
  <si>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</si>
  <si>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</si>
  <si>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</si>
  <si>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</si>
  <si>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</si>
  <si>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</si>
  <si>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</si>
  <si>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</si>
  <si>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</si>
  <si>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</si>
  <si>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</si>
  <si>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</si>
  <si>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</si>
  <si>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</si>
  <si>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</si>
  <si>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</si>
  <si>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</si>
  <si>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</si>
  <si>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</si>
  <si>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</si>
  <si>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</si>
  <si>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</si>
  <si>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</si>
  <si>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</si>
  <si>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</si>
  <si>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</si>
  <si>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</si>
  <si>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</si>
  <si>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</si>
  <si>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</si>
  <si>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</si>
  <si>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</si>
  <si>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</si>
  <si>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</si>
  <si>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</si>
  <si>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</si>
  <si>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</si>
  <si>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</si>
  <si>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</si>
  <si>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</si>
  <si>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</si>
  <si>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</si>
  <si>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</si>
  <si>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</si>
  <si>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</si>
  <si>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</si>
  <si>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</si>
  <si>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</si>
  <si>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</si>
  <si>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</si>
  <si>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</si>
  <si>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</si>
  <si>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</si>
  <si>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</si>
  <si>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</si>
  <si>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</si>
  <si>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</si>
  <si>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</si>
  <si>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</si>
  <si>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</si>
  <si>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</si>
  <si>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</si>
  <si>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</si>
  <si>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</si>
  <si>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</si>
  <si>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</si>
  <si>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</si>
  <si>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</si>
  <si>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</si>
  <si>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</si>
  <si>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</si>
  <si>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</si>
  <si>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</si>
  <si>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</si>
  <si>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</si>
  <si>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</si>
  <si>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</si>
  <si>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</si>
  <si>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</si>
  <si>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</si>
  <si>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</si>
  <si>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</si>
  <si>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</si>
  <si>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</si>
  <si>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</si>
  <si>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</si>
  <si>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</si>
  <si>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</si>
  <si>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</si>
  <si>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</si>
  <si>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</si>
  <si>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</si>
  <si>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</si>
  <si>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</si>
  <si>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</si>
  <si>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</si>
  <si>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</si>
  <si>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</si>
  <si>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</si>
  <si>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</si>
  <si>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</si>
  <si>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</si>
  <si>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</si>
  <si>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</si>
  <si>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</si>
  <si>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</si>
  <si>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</si>
  <si>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</si>
  <si>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</si>
  <si>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</si>
  <si>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</si>
  <si>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</si>
  <si>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</si>
  <si>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</si>
  <si>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</si>
  <si>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</si>
  <si>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</si>
  <si>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</si>
  <si>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</si>
  <si>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</si>
  <si>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</si>
  <si>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</si>
  <si>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</si>
  <si>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</si>
  <si>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</si>
  <si>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</si>
  <si>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</si>
  <si>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</si>
  <si>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</si>
  <si>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</si>
  <si>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</si>
  <si>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</si>
  <si>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</si>
  <si>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</si>
  <si>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</si>
  <si>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</si>
  <si>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</si>
  <si>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</si>
  <si>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</si>
  <si>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</si>
  <si>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</si>
  <si>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</si>
  <si>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</si>
  <si>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</si>
  <si>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</si>
  <si>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</si>
  <si>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</si>
  <si>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</si>
  <si>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</si>
  <si>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</si>
  <si>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</si>
  <si>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</si>
  <si>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</si>
  <si>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</si>
  <si>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</si>
  <si>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</si>
  <si>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</si>
  <si>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</si>
  <si>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</si>
  <si>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</si>
  <si>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</si>
  <si>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</si>
  <si>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</si>
  <si>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</si>
  <si>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</si>
  <si>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</si>
  <si>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</si>
  <si>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</si>
  <si>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</si>
  <si>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</si>
  <si>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</si>
  <si>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</si>
  <si>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</si>
  <si>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</si>
  <si>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</si>
  <si>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</si>
  <si>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</si>
  <si>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</si>
  <si>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</si>
  <si>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</si>
  <si>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</si>
  <si>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</si>
  <si>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</si>
  <si>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</si>
  <si>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</si>
  <si>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</si>
  <si>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</si>
  <si>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</si>
  <si>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</si>
  <si>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</si>
  <si>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</si>
  <si>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</si>
  <si>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</si>
  <si>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</si>
  <si>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</si>
  <si>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</si>
  <si>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</si>
  <si>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</si>
  <si>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</si>
  <si>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</si>
  <si>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</si>
  <si>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</si>
  <si>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</si>
  <si>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</si>
  <si>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</si>
  <si>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</si>
  <si>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</si>
  <si>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</si>
  <si>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</si>
  <si>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</si>
  <si>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</si>
  <si>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</si>
  <si>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</si>
  <si>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</si>
  <si>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</si>
  <si>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</si>
  <si>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</si>
  <si>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</si>
  <si>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</si>
  <si>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</si>
  <si>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</si>
  <si>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</si>
  <si>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</si>
  <si>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</si>
  <si>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</si>
  <si>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</si>
  <si>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</si>
  <si>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</si>
  <si>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</si>
  <si>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</si>
  <si>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</si>
  <si>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</si>
  <si>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</si>
  <si>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</si>
  <si>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</si>
  <si>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</si>
  <si>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</si>
  <si>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</si>
  <si>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</si>
  <si>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</si>
  <si>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</si>
  <si>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</si>
  <si>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</si>
  <si>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</si>
  <si>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</si>
  <si>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</si>
  <si>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</si>
  <si>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</si>
  <si>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</si>
  <si>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</si>
  <si>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</si>
  <si>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</si>
  <si>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</si>
  <si>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</si>
  <si>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</si>
  <si>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</si>
  <si>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</si>
  <si>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</si>
  <si>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</si>
  <si>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</si>
  <si>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</si>
  <si>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</si>
  <si>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</si>
  <si>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</si>
  <si>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</si>
  <si>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</si>
  <si>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</si>
  <si>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</si>
  <si>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</si>
  <si>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</si>
  <si>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</si>
  <si>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</si>
  <si>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</si>
  <si>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</si>
  <si>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</si>
  <si>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</si>
  <si>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</si>
  <si>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</si>
  <si>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</si>
  <si>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</si>
  <si>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</si>
  <si>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</si>
  <si>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</si>
  <si>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</si>
  <si>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</si>
  <si>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</si>
  <si>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</si>
  <si>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</si>
  <si>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</si>
  <si>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</si>
  <si>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</si>
  <si>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</si>
  <si>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</si>
  <si>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</si>
  <si>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</si>
  <si>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</si>
  <si>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</si>
  <si>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</si>
  <si>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</si>
  <si>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</si>
  <si>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</si>
  <si>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</si>
  <si>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</si>
  <si>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</si>
  <si>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</si>
  <si>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</si>
  <si>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</si>
  <si>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</si>
  <si>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</si>
  <si>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</si>
  <si>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</si>
  <si>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</si>
  <si>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</si>
  <si>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</si>
  <si>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</si>
  <si>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</si>
  <si>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</si>
  <si>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</si>
  <si>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</si>
  <si>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</si>
  <si>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</si>
  <si>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</si>
  <si>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</si>
  <si>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</si>
  <si>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</si>
  <si>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</si>
  <si>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</si>
  <si>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</si>
  <si>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</si>
  <si>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</si>
  <si>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</si>
  <si>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</si>
  <si>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</si>
  <si>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</si>
  <si>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</si>
  <si>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</si>
  <si>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</si>
  <si>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</si>
  <si>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</si>
  <si>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</si>
  <si>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</si>
  <si>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</si>
  <si>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</si>
  <si>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</si>
  <si>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</si>
  <si>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</si>
  <si>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</si>
  <si>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</si>
  <si>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</si>
  <si>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</si>
  <si>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</si>
  <si>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</si>
  <si>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</si>
  <si>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</si>
  <si>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</si>
  <si>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</si>
  <si>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</si>
  <si>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</si>
  <si>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</si>
  <si>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</si>
  <si>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</si>
  <si>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</si>
  <si>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</si>
  <si>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</si>
  <si>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</si>
  <si>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</si>
  <si>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</si>
  <si>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</si>
  <si>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</si>
  <si>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</si>
  <si>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</si>
  <si>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</si>
  <si>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</si>
  <si>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</si>
  <si>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</si>
  <si>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</si>
  <si>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</si>
  <si>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</si>
  <si>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</si>
  <si>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</si>
  <si>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</si>
  <si>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</si>
  <si>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</si>
  <si>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</si>
  <si>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</si>
  <si>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</si>
  <si>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</si>
  <si>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</si>
  <si>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</si>
  <si>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</si>
  <si>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</si>
  <si>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</si>
  <si>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</si>
  <si>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</si>
  <si>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</si>
  <si>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</si>
  <si>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</si>
  <si>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</si>
  <si>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</si>
  <si>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</si>
  <si>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</si>
  <si>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</si>
  <si>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</si>
  <si>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</si>
  <si>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</si>
  <si>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</si>
  <si>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</si>
  <si>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</si>
  <si>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</si>
  <si>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</si>
  <si>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</si>
  <si>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</si>
  <si>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</si>
  <si>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</si>
  <si>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</si>
  <si>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</si>
  <si>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</si>
  <si>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</si>
  <si>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</si>
  <si>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</si>
  <si>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</si>
  <si>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</si>
  <si>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</si>
  <si>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</si>
  <si>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</si>
  <si>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</si>
  <si>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</si>
  <si>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</si>
  <si>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</si>
  <si>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</si>
  <si>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</si>
  <si>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</si>
  <si>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</si>
  <si>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</si>
  <si>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</si>
  <si>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</si>
  <si>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</si>
  <si>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</si>
  <si>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</si>
  <si>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</si>
  <si>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</si>
  <si>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</si>
  <si>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</si>
  <si>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</si>
  <si>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</si>
  <si>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</si>
  <si>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</si>
  <si>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</si>
  <si>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</si>
  <si>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</si>
  <si>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</si>
  <si>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</si>
  <si>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</si>
  <si>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</si>
  <si>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</si>
  <si>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</si>
  <si>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</si>
  <si>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</si>
  <si>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</si>
  <si>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</si>
  <si>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</si>
  <si>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</si>
  <si>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</si>
  <si>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</si>
  <si>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</si>
  <si>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</si>
  <si>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</si>
  <si>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</si>
  <si>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</si>
  <si>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</si>
  <si>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</si>
  <si>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</si>
  <si>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</si>
  <si>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</si>
  <si>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</si>
  <si>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</si>
  <si>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</si>
  <si>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</si>
  <si>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</si>
  <si>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</si>
  <si>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</si>
  <si>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</si>
  <si>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</si>
  <si>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</si>
  <si>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</si>
  <si>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</si>
  <si>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</si>
  <si>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</si>
  <si>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</si>
  <si>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</si>
  <si>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</si>
  <si>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</si>
  <si>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</si>
  <si>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</si>
  <si>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</si>
  <si>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</si>
  <si>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</si>
  <si>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</si>
  <si>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</si>
  <si>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</si>
  <si>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</si>
  <si>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</si>
  <si>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</si>
  <si>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</si>
  <si>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</si>
  <si>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</si>
  <si>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</si>
  <si>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</si>
  <si>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</si>
  <si>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</si>
  <si>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</si>
  <si>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</si>
  <si>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</si>
  <si>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</si>
  <si>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</si>
  <si>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</si>
  <si>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</si>
  <si>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</si>
  <si>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</si>
  <si>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</si>
  <si>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</si>
  <si>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</si>
  <si>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</si>
  <si>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</si>
  <si>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</si>
  <si>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</si>
  <si>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</si>
  <si>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</si>
  <si>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</si>
  <si>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</si>
  <si>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</si>
  <si>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</si>
  <si>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</si>
  <si>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</si>
  <si>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</si>
  <si>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</si>
  <si>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</si>
  <si>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</si>
  <si>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</si>
  <si>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</si>
  <si>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</si>
  <si>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</si>
  <si>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</si>
  <si>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</si>
  <si>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</si>
  <si>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</si>
  <si>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</si>
  <si>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</si>
  <si>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</si>
  <si>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</si>
  <si>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</si>
  <si>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</si>
  <si>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</si>
  <si>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</si>
  <si>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</si>
  <si>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</si>
  <si>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</si>
  <si>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</si>
  <si>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</si>
  <si>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</si>
  <si>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</si>
  <si>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</si>
  <si>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</si>
  <si>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</si>
  <si>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</si>
  <si>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</si>
  <si>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</si>
  <si>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</si>
  <si>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</si>
  <si>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</si>
  <si>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</si>
  <si>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</si>
  <si>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</si>
  <si>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</si>
  <si>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</si>
  <si>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</si>
  <si>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</si>
  <si>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</si>
  <si>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</si>
  <si>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</si>
  <si>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</si>
  <si>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</si>
  <si>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</si>
  <si>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</si>
  <si>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</si>
  <si>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</si>
  <si>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</si>
  <si>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</si>
  <si>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</si>
  <si>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</si>
  <si>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</si>
  <si>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</si>
  <si>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</si>
  <si>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</si>
  <si>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</si>
  <si>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</si>
  <si>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</si>
  <si>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</si>
  <si>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</si>
  <si>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</si>
  <si>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</si>
  <si>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</si>
  <si>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</si>
  <si>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</si>
  <si>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</si>
  <si>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</si>
  <si>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</si>
  <si>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</si>
  <si>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</si>
  <si>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</si>
  <si>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</si>
  <si>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</si>
  <si>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</si>
  <si>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</si>
  <si>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</si>
  <si>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</si>
  <si>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</si>
  <si>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</si>
  <si>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</si>
  <si>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</si>
  <si>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</si>
  <si>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</si>
  <si>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</si>
  <si>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</si>
  <si>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</si>
  <si>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</si>
  <si>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</si>
  <si>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</si>
  <si>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</si>
  <si>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</si>
  <si>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</si>
  <si>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</si>
  <si>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</si>
  <si>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</si>
  <si>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</si>
  <si>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</si>
  <si>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</si>
  <si>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</si>
  <si>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</si>
  <si>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</si>
  <si>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</si>
  <si>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</si>
  <si>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</si>
  <si>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</si>
  <si>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</si>
  <si>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</si>
  <si>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</si>
  <si>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</si>
  <si>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</si>
  <si>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</si>
  <si>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</si>
  <si>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</si>
  <si>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</si>
  <si>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</si>
  <si>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</si>
  <si>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</si>
  <si>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</si>
  <si>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</si>
  <si>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</si>
  <si>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</si>
  <si>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</si>
  <si>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</si>
  <si>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</si>
  <si>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</si>
  <si>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</si>
  <si>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</si>
  <si>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</si>
  <si>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</si>
  <si>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</si>
  <si>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</si>
  <si>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</si>
  <si>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</si>
  <si>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</si>
  <si>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</si>
  <si>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</si>
  <si>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</si>
  <si>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</si>
  <si>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</si>
  <si>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</si>
  <si>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</si>
  <si>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</si>
  <si>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</si>
  <si>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</si>
  <si>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</si>
  <si>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</si>
  <si>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</si>
  <si>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</si>
  <si>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</si>
  <si>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</si>
  <si>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</si>
  <si>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</si>
  <si>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</si>
  <si>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</si>
  <si>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</si>
  <si>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</si>
  <si>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</si>
  <si>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</si>
  <si>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</si>
  <si>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</si>
  <si>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</si>
  <si>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</si>
  <si>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</si>
  <si>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</si>
  <si>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</si>
  <si>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</si>
  <si>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</si>
  <si>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</si>
  <si>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</si>
  <si>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</si>
  <si>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</si>
  <si>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</si>
  <si>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</si>
  <si>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</si>
  <si>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</si>
  <si>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</si>
  <si>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</si>
  <si>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</si>
  <si>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</si>
  <si>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</si>
  <si>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</si>
  <si>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</si>
  <si>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</si>
  <si>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</si>
  <si>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</si>
  <si>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</si>
  <si>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</si>
  <si>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</si>
  <si>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</si>
  <si>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</si>
  <si>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</si>
  <si>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</si>
  <si>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</si>
  <si>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</si>
  <si>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</si>
  <si>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</si>
  <si>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</si>
  <si>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</si>
  <si>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</si>
  <si>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</si>
  <si>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</si>
  <si>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</si>
  <si>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</si>
  <si>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</si>
  <si>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</si>
  <si>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</si>
  <si>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</si>
  <si>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</si>
  <si>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</si>
  <si>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</si>
  <si>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</si>
  <si>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</si>
  <si>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</si>
  <si>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</si>
  <si>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</si>
  <si>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</si>
  <si>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</si>
  <si>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</si>
  <si>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</si>
  <si>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</si>
  <si>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</si>
  <si>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</si>
  <si>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</si>
  <si>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</si>
  <si>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</si>
  <si>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</si>
  <si>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</si>
  <si>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</si>
  <si>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</si>
  <si>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</si>
  <si>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</si>
  <si>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</si>
  <si>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</si>
  <si>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</si>
  <si>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</si>
  <si>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</si>
  <si>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</si>
  <si>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</si>
  <si>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</si>
  <si>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</si>
  <si>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</si>
  <si>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</si>
  <si>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</si>
  <si>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</si>
  <si>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</si>
  <si>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</si>
  <si>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</si>
  <si>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</si>
  <si>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</si>
  <si>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</si>
  <si>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</si>
  <si>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</si>
  <si>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</si>
  <si>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</si>
  <si>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</si>
  <si>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</si>
  <si>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</si>
  <si>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</si>
  <si>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</si>
  <si>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</si>
  <si>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</si>
  <si>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</si>
  <si>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</si>
  <si>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</si>
  <si>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</si>
  <si>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</si>
  <si>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</si>
  <si>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</si>
  <si>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</si>
  <si>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</si>
  <si>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</si>
  <si>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</si>
  <si>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</si>
  <si>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</si>
  <si>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</si>
  <si>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</si>
  <si>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</si>
  <si>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</si>
  <si>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</si>
  <si>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</si>
  <si>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</si>
  <si>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</si>
  <si>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</si>
  <si>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</si>
  <si>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</si>
  <si>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</si>
  <si>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</si>
  <si>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</si>
  <si>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</si>
  <si>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</si>
  <si>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</si>
  <si>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</si>
  <si>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</si>
  <si>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</si>
  <si>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</si>
  <si>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</si>
  <si>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</si>
  <si>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</si>
  <si>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</si>
  <si>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</si>
  <si>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</si>
  <si>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</si>
  <si>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</si>
  <si>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</si>
  <si>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</si>
  <si>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</si>
  <si>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</si>
  <si>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</si>
  <si>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</si>
  <si>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</si>
  <si>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</si>
  <si>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</si>
  <si>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</si>
  <si>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</si>
  <si>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</si>
  <si>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</si>
  <si>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</si>
  <si>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</si>
  <si>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</si>
  <si>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</si>
  <si>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</si>
  <si>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</si>
  <si>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</si>
  <si>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</si>
  <si>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</si>
  <si>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</si>
  <si>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</si>
  <si>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</si>
  <si>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</si>
  <si>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</si>
  <si>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</si>
  <si>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</si>
  <si>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</si>
  <si>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</si>
  <si>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</si>
  <si>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</si>
  <si>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</si>
  <si>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</si>
  <si>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</si>
  <si>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</si>
  <si>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</si>
  <si>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</si>
  <si>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</si>
  <si>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</si>
  <si>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</si>
  <si>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</si>
  <si>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</si>
  <si>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</si>
  <si>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</si>
  <si>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</si>
  <si>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</si>
  <si>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</si>
  <si>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</si>
  <si>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</si>
  <si>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</si>
  <si>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</si>
  <si>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</si>
  <si>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</si>
  <si>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</si>
  <si>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</si>
  <si>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</si>
  <si>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</si>
  <si>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</si>
  <si>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</si>
  <si>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</si>
  <si>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</si>
  <si>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</si>
  <si>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</si>
  <si>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</si>
  <si>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</si>
  <si>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</si>
  <si>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</si>
  <si>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</si>
  <si>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</si>
  <si>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</si>
  <si>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</si>
  <si>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</si>
  <si>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</si>
  <si>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</si>
  <si>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</si>
  <si>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</si>
  <si>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</si>
  <si>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</si>
  <si>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</si>
  <si>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</si>
  <si>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</si>
  <si>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</si>
  <si>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</si>
  <si>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</si>
  <si>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</si>
  <si>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</si>
  <si>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</si>
  <si>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</si>
  <si>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</si>
  <si>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</si>
  <si>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</si>
  <si>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</si>
  <si>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</si>
  <si>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</si>
  <si>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</si>
  <si>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</si>
  <si>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</si>
  <si>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</si>
  <si>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</si>
  <si>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</si>
  <si>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</si>
  <si>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</si>
  <si>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</si>
  <si>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</si>
  <si>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</si>
  <si>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</si>
  <si>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</si>
  <si>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</si>
  <si>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</si>
  <si>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</si>
  <si>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</si>
  <si>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</si>
  <si>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</si>
  <si>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</si>
  <si>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</si>
  <si>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</si>
  <si>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</si>
  <si>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</si>
  <si>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</si>
  <si>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</si>
  <si>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</si>
  <si>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</si>
  <si>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</si>
  <si>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</si>
  <si>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</si>
  <si>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</si>
  <si>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</si>
  <si>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</si>
  <si>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</si>
  <si>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</si>
  <si>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</si>
  <si>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</si>
  <si>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</si>
  <si>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</si>
  <si>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</si>
  <si>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</si>
  <si>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</si>
  <si>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</si>
  <si>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</si>
  <si>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</si>
  <si>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</si>
  <si>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</si>
  <si>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</si>
  <si>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</si>
  <si>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</si>
  <si>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</si>
  <si>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</si>
  <si>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</si>
  <si>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</si>
  <si>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</si>
  <si>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</si>
  <si>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</si>
  <si>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</si>
  <si>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</si>
  <si>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</si>
  <si>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</si>
  <si>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</si>
  <si>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</si>
  <si>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</si>
  <si>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</si>
  <si>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</si>
  <si>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</si>
  <si>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</si>
  <si>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</si>
  <si>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</si>
  <si>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</si>
  <si>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</si>
  <si>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</si>
  <si>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</si>
  <si>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</si>
  <si>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</si>
  <si>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</si>
  <si>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</si>
  <si>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</si>
  <si>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</si>
  <si>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</si>
  <si>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</si>
  <si>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</si>
  <si>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</si>
  <si>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</si>
  <si>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</si>
  <si>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</si>
  <si>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</si>
  <si>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</si>
  <si>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</si>
  <si>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</si>
  <si>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</si>
  <si>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</si>
  <si>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</si>
  <si>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</si>
  <si>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</si>
  <si>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</si>
  <si>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</si>
  <si>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</si>
  <si>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</si>
  <si>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</si>
  <si>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</si>
  <si>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</si>
  <si>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</si>
  <si>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</si>
  <si>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</si>
  <si>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</si>
  <si>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</si>
  <si>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</si>
  <si>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</si>
  <si>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</si>
  <si>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</si>
  <si>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</si>
  <si>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</si>
  <si>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</si>
  <si>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</si>
  <si>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</si>
  <si>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</si>
  <si>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</si>
  <si>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</si>
  <si>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</si>
  <si>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</si>
  <si>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</si>
  <si>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</si>
  <si>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</si>
  <si>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</si>
  <si>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</si>
  <si>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</si>
  <si>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</si>
  <si>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</si>
  <si>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</si>
  <si>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</si>
  <si>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</si>
  <si>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</si>
  <si>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</si>
  <si>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</si>
  <si>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</si>
  <si>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</si>
  <si>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</si>
  <si>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</si>
  <si>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</si>
  <si>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</si>
  <si>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</si>
  <si>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</si>
  <si>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</si>
  <si>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</si>
  <si>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</si>
  <si>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</si>
  <si>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</si>
  <si>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</si>
  <si>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</si>
  <si>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</si>
  <si>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</si>
  <si>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</si>
  <si>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</si>
  <si>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</si>
  <si>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</si>
  <si>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</si>
  <si>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</si>
  <si>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</si>
  <si>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</si>
  <si>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</si>
  <si>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</si>
  <si>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</si>
  <si>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</si>
  <si>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</si>
  <si>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</si>
  <si>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</si>
  <si>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</si>
  <si>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</si>
  <si>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</si>
  <si>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</si>
  <si>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</si>
  <si>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</si>
  <si>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</si>
  <si>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</si>
  <si>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</si>
  <si>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</si>
  <si>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</si>
  <si>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</si>
  <si>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</si>
  <si>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</si>
  <si>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</si>
  <si>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</si>
  <si>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</si>
  <si>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</si>
  <si>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</si>
  <si>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</si>
  <si>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</si>
  <si>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</si>
  <si>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</si>
  <si>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</si>
  <si>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</si>
  <si>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</si>
  <si>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</si>
  <si>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</si>
  <si>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</si>
  <si>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</si>
  <si>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</si>
  <si>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</si>
  <si>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</si>
  <si>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</si>
  <si>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</si>
  <si>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</si>
  <si>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</si>
  <si>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</si>
  <si>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</si>
  <si>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</si>
  <si>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</si>
  <si>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</si>
  <si>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</si>
  <si>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</si>
  <si>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</si>
  <si>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</si>
  <si>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</si>
  <si>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</si>
  <si>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</si>
  <si>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</si>
  <si>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</si>
  <si>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</si>
  <si>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</si>
  <si>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</si>
  <si>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</si>
  <si>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</si>
  <si>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</si>
  <si>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</si>
  <si>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</si>
  <si>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</si>
  <si>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</si>
  <si>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</si>
  <si>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</si>
  <si>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</si>
  <si>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</si>
  <si>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</si>
  <si>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</si>
  <si>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</si>
  <si>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</si>
  <si>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</si>
  <si>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</si>
  <si>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</si>
  <si>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</si>
  <si>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</si>
  <si>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</si>
  <si>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</si>
  <si>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</si>
  <si>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</si>
  <si>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</si>
  <si>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</si>
  <si>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</si>
  <si>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</si>
  <si>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</si>
  <si>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</si>
  <si>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</si>
  <si>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</si>
  <si>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</si>
  <si>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</si>
  <si>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</si>
  <si>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</si>
  <si>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</si>
  <si>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</si>
  <si>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</si>
  <si>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</si>
  <si>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</si>
  <si>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</si>
  <si>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</si>
  <si>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</si>
  <si>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</si>
  <si>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</si>
  <si>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</si>
  <si>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</si>
  <si>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</si>
  <si>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</si>
  <si>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</si>
  <si>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</si>
  <si>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</si>
  <si>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</si>
  <si>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</si>
  <si>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</si>
  <si>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</si>
  <si>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</si>
  <si>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</si>
  <si>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</si>
  <si>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</si>
  <si>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</si>
  <si>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</si>
  <si>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</si>
  <si>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</si>
  <si>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</si>
  <si>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</si>
  <si>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</si>
  <si>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</si>
  <si>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</si>
  <si>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</si>
  <si>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</si>
  <si>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</si>
  <si>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</si>
  <si>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</si>
  <si>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</si>
  <si>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</si>
  <si>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</si>
  <si>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</si>
  <si>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</si>
  <si>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</si>
  <si>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</si>
  <si>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</si>
  <si>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</si>
  <si>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</si>
  <si>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</si>
  <si>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</si>
  <si>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</si>
  <si>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</si>
  <si>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</si>
  <si>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</si>
  <si>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</si>
  <si>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</si>
  <si>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</si>
  <si>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</si>
  <si>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</si>
  <si>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</si>
  <si>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</si>
  <si>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</si>
  <si>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</si>
  <si>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</si>
  <si>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</si>
  <si>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</si>
  <si>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</si>
  <si>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</si>
  <si>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</si>
  <si>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</si>
  <si>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</si>
  <si>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</si>
  <si>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</si>
  <si>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</si>
  <si>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</si>
  <si>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</si>
  <si>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</si>
  <si>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</si>
  <si>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</si>
  <si>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</si>
  <si>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</si>
  <si>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</si>
  <si>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</si>
  <si>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</si>
  <si>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</si>
  <si>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</si>
  <si>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</si>
  <si>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</si>
  <si>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</si>
  <si>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</si>
  <si>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</si>
  <si>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</si>
  <si>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</si>
  <si>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</si>
  <si>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</si>
  <si>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</si>
  <si>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</si>
  <si>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</si>
  <si>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</si>
  <si>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</si>
  <si>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</si>
  <si>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</si>
  <si>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</si>
  <si>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</si>
  <si>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</si>
  <si>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</si>
  <si>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</si>
  <si>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</si>
  <si>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</si>
  <si>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</si>
  <si>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</si>
  <si>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</si>
  <si>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</si>
  <si>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</si>
  <si>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</si>
  <si>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</si>
  <si>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</si>
  <si>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</si>
  <si>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</si>
  <si>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</si>
  <si>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</si>
  <si>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</si>
  <si>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</si>
  <si>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</si>
  <si>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</si>
  <si>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</si>
  <si>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</si>
  <si>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</si>
  <si>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</si>
  <si>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</si>
  <si>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</si>
  <si>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</si>
  <si>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</si>
  <si>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</si>
  <si>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</si>
  <si>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</si>
  <si>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</si>
  <si>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</si>
  <si>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</si>
  <si>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</si>
  <si>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</si>
  <si>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</si>
  <si>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</si>
  <si>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</si>
  <si>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</si>
  <si>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</si>
  <si>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</si>
  <si>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</si>
  <si>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</si>
  <si>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</si>
  <si>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</si>
  <si>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</si>
  <si>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</si>
  <si>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</si>
  <si>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</si>
  <si>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</si>
  <si>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</si>
  <si>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</si>
  <si>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</si>
  <si>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</si>
  <si>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</si>
  <si>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</si>
  <si>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</si>
  <si>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</si>
  <si>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</si>
  <si>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</si>
  <si>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</si>
  <si>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</si>
  <si>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</si>
  <si>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</si>
  <si>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</si>
  <si>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</si>
  <si>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</si>
  <si>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</si>
  <si>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</si>
  <si>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</si>
  <si>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</si>
  <si>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</si>
  <si>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</si>
  <si>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</si>
  <si>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</si>
  <si>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</si>
  <si>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</si>
  <si>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</si>
  <si>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</si>
  <si>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</si>
  <si>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</si>
  <si>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</si>
  <si>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</si>
  <si>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</si>
  <si>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</si>
  <si>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</si>
  <si>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</si>
  <si>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</si>
  <si>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</si>
  <si>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</si>
  <si>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</si>
  <si>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</si>
  <si>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</si>
  <si>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</si>
  <si>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</si>
  <si>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</si>
  <si>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</si>
  <si>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</si>
  <si>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</si>
  <si>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</si>
  <si>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</si>
  <si>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</si>
  <si>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</si>
  <si>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</si>
  <si>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</si>
  <si>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</si>
  <si>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</si>
  <si>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</si>
  <si>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</si>
  <si>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</si>
  <si>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</si>
  <si>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</si>
  <si>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</si>
  <si>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</si>
  <si>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</si>
  <si>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</si>
  <si>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</si>
  <si>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</si>
  <si>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</si>
  <si>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</si>
  <si>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</si>
  <si>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</si>
  <si>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</si>
  <si>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</si>
  <si>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</si>
  <si>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</si>
  <si>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</si>
  <si>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</si>
  <si>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</si>
  <si>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</si>
  <si>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</si>
  <si>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</si>
  <si>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</si>
  <si>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</si>
  <si>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</si>
  <si>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</si>
  <si>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</si>
  <si>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</si>
  <si>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</si>
  <si>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</si>
  <si>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</si>
  <si>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</si>
  <si>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</si>
  <si>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</si>
  <si>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</si>
  <si>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</si>
  <si>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</si>
  <si>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</si>
  <si>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</si>
  <si>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</si>
  <si>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</si>
  <si>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</si>
  <si>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</si>
  <si>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</si>
  <si>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</si>
  <si>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</si>
  <si>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</si>
  <si>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</si>
  <si>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</si>
  <si>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</si>
  <si>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</si>
  <si>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</si>
  <si>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</si>
  <si>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</si>
  <si>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</si>
  <si>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</si>
  <si>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</si>
  <si>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</si>
  <si>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</si>
  <si>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</si>
  <si>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</si>
  <si>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</si>
  <si>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</si>
  <si>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</si>
  <si>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</si>
  <si>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</si>
  <si>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</si>
  <si>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</si>
  <si>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</si>
  <si>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</si>
  <si>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</si>
  <si>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</si>
  <si>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</si>
  <si>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</si>
  <si>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</si>
  <si>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</si>
  <si>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</si>
  <si>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</si>
  <si>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</si>
  <si>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</si>
  <si>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</si>
  <si>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</si>
  <si>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</si>
  <si>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</si>
  <si>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</si>
  <si>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</si>
  <si>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</si>
  <si>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</si>
  <si>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</si>
  <si>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</si>
  <si>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</si>
  <si>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</si>
  <si>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</si>
  <si>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</si>
  <si>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</si>
  <si>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</si>
  <si>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</si>
  <si>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</si>
  <si>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</si>
  <si>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</si>
  <si>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</si>
  <si>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</si>
  <si>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</si>
  <si>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</si>
  <si>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</si>
  <si>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</si>
  <si>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</si>
  <si>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</si>
  <si>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</si>
  <si>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</si>
  <si>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</si>
  <si>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</si>
  <si>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</si>
  <si>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</si>
  <si>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</si>
  <si>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</si>
  <si>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</si>
  <si>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</si>
  <si>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</si>
  <si>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</si>
  <si>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</si>
  <si>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</si>
  <si>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</si>
  <si>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</si>
  <si>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</si>
  <si>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</si>
  <si>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</si>
  <si>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</si>
  <si>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</si>
  <si>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</si>
  <si>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</si>
  <si>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</si>
  <si>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</si>
  <si>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</si>
  <si>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</si>
  <si>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</si>
  <si>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</si>
  <si>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</si>
  <si>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</si>
  <si>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</si>
  <si>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</si>
  <si>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</si>
  <si>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</si>
  <si>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</si>
  <si>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</si>
  <si>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</si>
  <si>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</si>
  <si>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</si>
  <si>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</si>
  <si>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</si>
  <si>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</si>
  <si>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</si>
  <si>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</si>
  <si>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</si>
  <si>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</si>
  <si>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</si>
  <si>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</si>
  <si>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</si>
  <si>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</si>
  <si>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</si>
  <si>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</si>
  <si>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</si>
  <si>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</si>
  <si>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</si>
  <si>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</si>
  <si>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</si>
  <si>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</si>
  <si>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</si>
  <si>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</si>
  <si>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</si>
  <si>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</si>
  <si>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</si>
  <si>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</si>
  <si>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</si>
  <si>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</si>
  <si>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</si>
  <si>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</si>
  <si>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</si>
  <si>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</si>
  <si>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</si>
  <si>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</si>
  <si>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</si>
  <si>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</si>
  <si>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</si>
  <si>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</si>
  <si>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</si>
  <si>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</si>
  <si>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</si>
  <si>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</si>
  <si>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</si>
  <si>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</si>
  <si>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</si>
  <si>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</si>
  <si>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</si>
  <si>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</si>
  <si>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</si>
  <si>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</si>
  <si>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</si>
  <si>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</si>
  <si>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</si>
  <si>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</si>
  <si>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</si>
  <si>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</si>
  <si>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</si>
  <si>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</si>
  <si>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</si>
  <si>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</si>
  <si>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</si>
  <si>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</si>
  <si>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</si>
  <si>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</si>
  <si>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</si>
  <si>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</si>
  <si>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</si>
  <si>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</si>
  <si>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</si>
  <si>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</si>
  <si>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</si>
  <si>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</si>
  <si>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</si>
  <si>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</si>
  <si>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</si>
  <si>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</si>
  <si>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</si>
  <si>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</si>
  <si>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</si>
  <si>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</si>
  <si>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</si>
  <si>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</si>
  <si>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</si>
  <si>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</si>
  <si>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</si>
  <si>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</si>
  <si>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</si>
  <si>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</si>
  <si>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</si>
  <si>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</si>
  <si>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</si>
  <si>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</si>
  <si>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</si>
  <si>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</si>
  <si>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</si>
  <si>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</si>
  <si>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</si>
  <si>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</si>
  <si>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</si>
  <si>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</si>
  <si>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</si>
  <si>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</si>
  <si>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</si>
  <si>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</si>
  <si>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</si>
  <si>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</si>
  <si>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</si>
  <si>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</si>
  <si>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</si>
  <si>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</si>
  <si>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</si>
  <si>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</si>
  <si>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</si>
  <si>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</si>
  <si>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</si>
  <si>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</si>
  <si>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</si>
  <si>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</si>
  <si>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</si>
  <si>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</si>
  <si>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</si>
  <si>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</si>
  <si>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</si>
  <si>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</si>
  <si>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</si>
  <si>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</si>
  <si>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</si>
  <si>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</si>
  <si>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</si>
  <si>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</si>
  <si>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</si>
  <si>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</si>
  <si>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</si>
  <si>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</si>
  <si>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</si>
  <si>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</si>
  <si>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</si>
  <si>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</si>
  <si>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</si>
  <si>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</si>
  <si>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</si>
  <si>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</si>
  <si>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</si>
  <si>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</si>
  <si>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</si>
  <si>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</si>
  <si>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</si>
  <si>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</si>
  <si>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</si>
  <si>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</si>
  <si>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</si>
  <si>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</si>
  <si>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</si>
  <si>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</si>
  <si>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</si>
  <si>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</si>
  <si>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</si>
  <si>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</si>
  <si>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</si>
  <si>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</si>
  <si>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</si>
  <si>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</si>
  <si>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</si>
  <si>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</si>
  <si>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</si>
  <si>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</si>
  <si>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</si>
  <si>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</si>
  <si>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</si>
  <si>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</si>
  <si>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</si>
  <si>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</si>
  <si>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</si>
  <si>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</si>
  <si>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</si>
  <si>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</si>
  <si>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</si>
  <si>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</si>
  <si>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</si>
  <si>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</si>
  <si>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</si>
  <si>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</si>
  <si>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</si>
  <si>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</si>
  <si>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</si>
  <si>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</si>
  <si>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</si>
  <si>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</si>
  <si>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</si>
  <si>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</si>
  <si>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</si>
  <si>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</si>
  <si>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</si>
  <si>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</si>
  <si>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</si>
  <si>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</si>
  <si>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</si>
  <si>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</si>
  <si>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</si>
  <si>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</si>
  <si>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</si>
  <si>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</si>
  <si>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</si>
  <si>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</si>
  <si>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</si>
  <si>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</si>
  <si>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</si>
  <si>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</si>
  <si>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</si>
  <si>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</si>
  <si>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</si>
  <si>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</si>
  <si>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</si>
  <si>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</si>
  <si>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</si>
  <si>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</si>
  <si>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</si>
  <si>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</si>
  <si>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</si>
  <si>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</si>
  <si>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</si>
  <si>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</si>
  <si>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</si>
  <si>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</si>
  <si>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</si>
  <si>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</si>
  <si>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</si>
  <si>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</si>
  <si>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</si>
  <si>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</si>
  <si>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</si>
  <si>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</si>
  <si>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</si>
  <si>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</si>
  <si>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</si>
  <si>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</si>
  <si>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</si>
  <si>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</si>
  <si>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</si>
  <si>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</si>
  <si>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</si>
  <si>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</si>
  <si>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</si>
  <si>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</si>
  <si>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</si>
  <si>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</si>
  <si>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</si>
  <si>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</si>
  <si>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</si>
  <si>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</si>
  <si>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</si>
  <si>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</si>
  <si>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</si>
  <si>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</si>
  <si>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</si>
  <si>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</si>
  <si>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</si>
  <si>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</si>
  <si>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</si>
  <si>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</si>
  <si>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</si>
  <si>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</si>
  <si>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</si>
  <si>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</si>
  <si>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</si>
  <si>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</si>
  <si>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</si>
  <si>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</si>
  <si>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</si>
  <si>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</si>
  <si>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</si>
  <si>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</si>
  <si>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</si>
  <si>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</si>
  <si>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</si>
  <si>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</si>
  <si>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</si>
  <si>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</si>
  <si>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</si>
  <si>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</si>
  <si>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</si>
  <si>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</si>
  <si>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</si>
  <si>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</si>
  <si>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</si>
  <si>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</si>
  <si>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</si>
  <si>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</si>
  <si>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</si>
  <si>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</si>
  <si>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</si>
  <si>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</si>
  <si>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</si>
  <si>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</si>
  <si>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</si>
  <si>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</si>
  <si>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</si>
  <si>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</si>
  <si>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</si>
  <si>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</si>
  <si>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</si>
  <si>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</si>
  <si>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</si>
  <si>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</si>
  <si>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</si>
  <si>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</si>
  <si>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</si>
  <si>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</si>
  <si>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</si>
  <si>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</si>
  <si>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</si>
  <si>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</si>
  <si>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</si>
  <si>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</si>
  <si>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</si>
  <si>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</si>
  <si>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</si>
  <si>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</si>
  <si>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</si>
  <si>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</si>
  <si>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</si>
  <si>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</si>
  <si>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</si>
  <si>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</si>
  <si>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</si>
  <si>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</si>
  <si>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</si>
  <si>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</si>
  <si>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</si>
  <si>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</si>
  <si>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</si>
  <si>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</si>
  <si>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</si>
  <si>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</si>
  <si>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</si>
  <si>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</si>
  <si>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</si>
  <si>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</si>
  <si>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</si>
  <si>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</si>
  <si>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</si>
  <si>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</si>
  <si>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</si>
  <si>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</si>
  <si>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</si>
  <si>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</si>
  <si>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</si>
  <si>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</si>
  <si>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</si>
  <si>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</si>
  <si>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</si>
  <si>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</si>
  <si>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</si>
  <si>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</si>
  <si>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</si>
  <si>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</si>
  <si>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</si>
  <si>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</si>
  <si>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</si>
  <si>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</si>
  <si>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</si>
  <si>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</si>
  <si>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</si>
  <si>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</si>
  <si>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</si>
  <si>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</si>
  <si>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</si>
  <si>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</si>
  <si>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</si>
  <si>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</si>
  <si>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</si>
  <si>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</si>
  <si>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</si>
  <si>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</si>
  <si>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</si>
  <si>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</si>
  <si>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</si>
  <si>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</si>
  <si>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</si>
  <si>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</si>
  <si>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</si>
  <si>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</si>
  <si>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</si>
  <si>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</si>
  <si>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</si>
  <si>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</si>
  <si>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</si>
  <si>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</si>
  <si>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</si>
  <si>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</si>
  <si>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</si>
  <si>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</si>
  <si>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</si>
  <si>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</si>
  <si>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</si>
  <si>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</si>
  <si>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</si>
  <si>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</si>
  <si>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</si>
  <si>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</si>
  <si>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</si>
  <si>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</si>
  <si>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</si>
  <si>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</si>
  <si>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</si>
  <si>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</si>
  <si>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</si>
  <si>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</si>
  <si>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</si>
  <si>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</si>
  <si>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</si>
  <si>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</si>
  <si>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</si>
  <si>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</si>
  <si>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</si>
  <si>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</si>
  <si>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</si>
  <si>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</si>
  <si>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</si>
  <si>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</si>
  <si>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</si>
  <si>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</si>
  <si>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</si>
  <si>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</si>
  <si>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</si>
  <si>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</si>
  <si>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</si>
  <si>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</si>
  <si>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</si>
  <si>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</si>
  <si>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</si>
  <si>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</si>
  <si>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</si>
  <si>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</si>
  <si>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</si>
  <si>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</si>
  <si>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</si>
  <si>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</si>
  <si>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</si>
  <si>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</si>
  <si>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</si>
  <si>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</si>
  <si>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</si>
  <si>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</si>
  <si>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</si>
  <si>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</si>
  <si>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</si>
  <si>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</si>
  <si>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</si>
  <si>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</si>
  <si>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</si>
  <si>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</si>
  <si>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</si>
  <si>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</si>
  <si>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</si>
  <si>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</si>
  <si>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</si>
  <si>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</si>
  <si>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</si>
  <si>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</si>
  <si>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</si>
  <si>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</si>
  <si>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</si>
  <si>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</si>
  <si>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</si>
  <si>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</si>
  <si>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</si>
  <si>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</si>
  <si>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</si>
  <si>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</si>
  <si>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</si>
  <si>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</si>
  <si>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</si>
  <si>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</si>
  <si>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</si>
  <si>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</si>
  <si>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</si>
  <si>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</si>
  <si>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</si>
  <si>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</si>
  <si>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</si>
  <si>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</si>
  <si>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</si>
  <si>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</si>
  <si>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</si>
  <si>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</si>
  <si>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</si>
  <si>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</si>
  <si>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</si>
  <si>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</si>
  <si>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</si>
  <si>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</si>
  <si>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</si>
  <si>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</si>
  <si>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</si>
  <si>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</si>
  <si>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</si>
  <si>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</si>
  <si>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</si>
  <si>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</si>
  <si>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</si>
  <si>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</si>
  <si>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</si>
  <si>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</si>
  <si>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</si>
  <si>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</si>
  <si>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</si>
  <si>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</si>
  <si>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</si>
  <si>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</si>
  <si>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</si>
  <si>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</si>
  <si>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</si>
  <si>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</si>
  <si>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</si>
  <si>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</si>
  <si>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</si>
  <si>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</si>
  <si>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</si>
  <si>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</si>
  <si>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</si>
  <si>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</si>
  <si>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</si>
  <si>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</si>
  <si>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</si>
  <si>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</si>
  <si>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</si>
  <si>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</si>
  <si>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</si>
  <si>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</si>
  <si>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</si>
  <si>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</si>
  <si>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</si>
  <si>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</si>
  <si>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</si>
  <si>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</si>
  <si>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</si>
  <si>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</si>
  <si>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</si>
  <si>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</si>
  <si>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</si>
  <si>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</si>
  <si>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</si>
  <si>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</si>
  <si>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</si>
  <si>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</si>
  <si>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</si>
  <si>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</si>
  <si>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</si>
  <si>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</si>
  <si>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</si>
  <si>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</si>
  <si>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</si>
  <si>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</si>
  <si>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</si>
  <si>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</si>
  <si>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</si>
  <si>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</si>
  <si>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</si>
  <si>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</si>
  <si>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</si>
  <si>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</si>
  <si>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</si>
  <si>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</si>
  <si>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</si>
  <si>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</si>
  <si>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</si>
  <si>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</si>
  <si>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</si>
  <si>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</si>
  <si>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</si>
  <si>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</si>
  <si>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</si>
  <si>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</si>
  <si>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</si>
  <si>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</si>
  <si>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</si>
  <si>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</si>
  <si>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</si>
  <si>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</si>
  <si>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</si>
  <si>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</si>
  <si>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</si>
  <si>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</si>
  <si>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</si>
  <si>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</si>
  <si>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</si>
  <si>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</si>
  <si>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</si>
  <si>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</si>
  <si>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</si>
  <si>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</si>
  <si>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</si>
  <si>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</si>
  <si>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</si>
  <si>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</si>
  <si>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</si>
  <si>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</si>
  <si>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</si>
  <si>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</si>
  <si>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</si>
  <si>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</si>
  <si>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</si>
  <si>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</si>
  <si>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</si>
  <si>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</si>
  <si>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</si>
  <si>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</si>
  <si>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</si>
  <si>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</si>
  <si>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</si>
  <si>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</si>
  <si>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</si>
  <si>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</si>
  <si>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</si>
  <si>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</si>
  <si>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</si>
  <si>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</si>
  <si>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</si>
  <si>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</si>
  <si>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</si>
  <si>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</si>
  <si>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</si>
  <si>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</si>
  <si>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</si>
  <si>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</si>
  <si>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</si>
  <si>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</si>
  <si>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</si>
  <si>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</si>
  <si>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</si>
  <si>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</si>
  <si>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</si>
  <si>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</si>
  <si>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</si>
  <si>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</si>
  <si>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</si>
  <si>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</si>
  <si>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</si>
  <si>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</si>
  <si>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</si>
  <si>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</si>
  <si>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</si>
  <si>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</si>
  <si>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</si>
  <si>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</si>
  <si>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</si>
  <si>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</si>
  <si>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</si>
  <si>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</si>
  <si>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</si>
  <si>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</si>
  <si>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</si>
  <si>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</si>
  <si>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</si>
  <si>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</si>
  <si>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</si>
  <si>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</si>
  <si>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</si>
  <si>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</si>
  <si>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</si>
  <si>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</si>
  <si>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</si>
  <si>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</si>
  <si>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</si>
  <si>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</si>
  <si>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</si>
  <si>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</si>
  <si>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</si>
  <si>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</si>
  <si>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</si>
  <si>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</si>
  <si>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</si>
  <si>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</si>
  <si>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</si>
  <si>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</si>
  <si>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</si>
  <si>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</si>
  <si>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</si>
  <si>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</si>
  <si>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</si>
  <si>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</si>
  <si>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</si>
  <si>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</si>
  <si>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</si>
  <si>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</si>
  <si>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</si>
  <si>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</si>
  <si>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</si>
  <si>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</si>
  <si>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</si>
  <si>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</si>
  <si>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</si>
  <si>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</si>
  <si>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</si>
  <si>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</si>
  <si>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</si>
  <si>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</si>
  <si>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</si>
  <si>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</si>
  <si>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</si>
  <si>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</si>
  <si>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</si>
  <si>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</si>
  <si>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</si>
  <si>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</si>
  <si>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</si>
  <si>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</si>
  <si>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</si>
  <si>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</si>
  <si>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</si>
  <si>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</si>
  <si>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</si>
  <si>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</si>
  <si>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</si>
  <si>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</si>
  <si>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</si>
  <si>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</si>
  <si>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</si>
  <si>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</si>
  <si>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</si>
  <si>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</si>
  <si>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</si>
  <si>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</si>
  <si>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</si>
  <si>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</si>
  <si>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</si>
  <si>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</si>
  <si>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</si>
  <si>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</si>
  <si>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</si>
  <si>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</si>
  <si>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</si>
  <si>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</si>
  <si>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</si>
  <si>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</si>
  <si>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</si>
  <si>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</si>
  <si>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</si>
  <si>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</si>
  <si>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</si>
  <si>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</si>
  <si>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</si>
  <si>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</si>
  <si>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</si>
  <si>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</si>
  <si>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</si>
  <si>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</si>
  <si>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</si>
  <si>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</si>
  <si>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</si>
  <si>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</si>
  <si>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</si>
  <si>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</si>
  <si>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</si>
  <si>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</si>
  <si>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</si>
  <si>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</si>
  <si>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</si>
  <si>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</si>
  <si>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</si>
  <si>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</si>
  <si>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</si>
  <si>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</si>
  <si>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</si>
  <si>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</si>
  <si>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</si>
  <si>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</si>
  <si>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</si>
  <si>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</si>
  <si>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</si>
  <si>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</si>
  <si>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</si>
  <si>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</si>
  <si>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</si>
  <si>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</si>
  <si>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</si>
  <si>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</si>
  <si>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</si>
  <si>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</si>
  <si>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</si>
  <si>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</si>
  <si>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</si>
  <si>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</si>
  <si>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</si>
  <si>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</si>
  <si>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</si>
  <si>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</si>
  <si>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</si>
  <si>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</si>
  <si>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</si>
  <si>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</si>
  <si>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</si>
  <si>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</si>
  <si>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</si>
  <si>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</si>
  <si>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</si>
  <si>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</si>
  <si>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</si>
  <si>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</si>
  <si>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</si>
  <si>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</si>
  <si>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</si>
  <si>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</si>
  <si>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</si>
  <si>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</si>
  <si>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</si>
  <si>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</si>
  <si>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</si>
  <si>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</si>
  <si>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</si>
  <si>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</si>
  <si>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</si>
  <si>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</si>
  <si>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</si>
  <si>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</si>
  <si>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</si>
  <si>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</si>
  <si>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</si>
  <si>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</si>
  <si>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</si>
  <si>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</si>
  <si>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</si>
  <si>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</si>
  <si>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</si>
  <si>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</si>
  <si>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</si>
  <si>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</si>
  <si>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</si>
  <si>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</si>
  <si>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</si>
  <si>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</si>
  <si>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</si>
  <si>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</si>
  <si>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</si>
  <si>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</si>
  <si>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</si>
  <si>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</si>
  <si>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</si>
  <si>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</si>
  <si>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</si>
  <si>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</si>
  <si>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</si>
  <si>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</si>
  <si>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</si>
  <si>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</si>
  <si>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</si>
  <si>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</si>
  <si>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</si>
  <si>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</si>
  <si>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</si>
  <si>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</si>
  <si>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</si>
  <si>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</si>
  <si>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</si>
  <si>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</si>
  <si>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</si>
  <si>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</si>
  <si>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</si>
  <si>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</si>
  <si>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</si>
  <si>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</si>
  <si>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</si>
  <si>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</si>
  <si>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</si>
  <si>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</si>
  <si>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</si>
  <si>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</si>
  <si>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</si>
  <si>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</si>
  <si>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</si>
  <si>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</si>
  <si>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</si>
  <si>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</si>
  <si>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</si>
  <si>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</si>
  <si>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</si>
  <si>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</si>
  <si>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</si>
  <si>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</si>
  <si>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</si>
  <si>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</si>
  <si>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</si>
  <si>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</si>
  <si>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</si>
  <si>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</si>
  <si>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</si>
  <si>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</si>
  <si>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</si>
  <si>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</si>
  <si>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</si>
  <si>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</si>
  <si>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</si>
  <si>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</si>
  <si>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</si>
  <si>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</si>
  <si>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</si>
  <si>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</si>
  <si>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</si>
  <si>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</si>
  <si>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</si>
  <si>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</si>
  <si>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</si>
  <si>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</si>
  <si>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</si>
  <si>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</si>
  <si>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</si>
  <si>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</si>
  <si>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</si>
  <si>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</si>
  <si>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</si>
  <si>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</si>
  <si>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</si>
  <si>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</si>
  <si>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</si>
  <si>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</si>
  <si>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</si>
  <si>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</si>
  <si>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</si>
  <si>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</si>
  <si>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</si>
  <si>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</si>
  <si>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</si>
  <si>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</si>
  <si>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</si>
  <si>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</si>
  <si>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</si>
  <si>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</si>
  <si>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</si>
  <si>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</si>
  <si>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</si>
  <si>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</si>
  <si>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</si>
  <si>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</si>
  <si>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</si>
  <si>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</si>
  <si>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</si>
  <si>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</si>
  <si>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</si>
  <si>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</si>
  <si>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</si>
  <si>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</si>
  <si>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</si>
  <si>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</si>
  <si>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</si>
  <si>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</si>
  <si>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</si>
  <si>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</si>
  <si>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</si>
  <si>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</si>
  <si>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</si>
  <si>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</si>
  <si>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</si>
  <si>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</si>
  <si>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</si>
  <si>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</si>
  <si>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</si>
  <si>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</si>
  <si>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</si>
  <si>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</si>
  <si>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</si>
  <si>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</si>
  <si>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</si>
  <si>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</si>
  <si>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</si>
  <si>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</si>
  <si>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</si>
  <si>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</si>
  <si>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</si>
  <si>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</si>
  <si>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</si>
  <si>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</si>
  <si>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</si>
  <si>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</si>
  <si>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</si>
  <si>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</si>
  <si>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</si>
  <si>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</si>
  <si>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</si>
  <si>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</si>
  <si>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</si>
  <si>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</si>
  <si>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</si>
  <si>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</si>
  <si>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</si>
  <si>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</si>
  <si>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</si>
  <si>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</si>
  <si>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</si>
  <si>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</si>
  <si>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</si>
  <si>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</si>
  <si>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</si>
  <si>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</si>
  <si>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</si>
  <si>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</si>
  <si>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</si>
  <si>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</si>
  <si>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</si>
  <si>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</si>
  <si>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</si>
  <si>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</si>
  <si>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</si>
  <si>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</si>
  <si>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</si>
  <si>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</si>
  <si>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</si>
  <si>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</si>
  <si>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</si>
  <si>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</si>
  <si>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</si>
  <si>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</si>
  <si>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</si>
  <si>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</si>
  <si>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</si>
  <si>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</si>
  <si>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</si>
  <si>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</si>
  <si>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</si>
  <si>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</si>
  <si>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</si>
  <si>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</si>
  <si>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</si>
  <si>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</si>
  <si>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</si>
  <si>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</si>
  <si>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</si>
  <si>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</si>
  <si>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</si>
  <si>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</si>
  <si>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</si>
  <si>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</si>
  <si>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</si>
  <si>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</si>
  <si>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</si>
  <si>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</si>
  <si>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</si>
  <si>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</si>
  <si>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</si>
  <si>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</si>
  <si>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</si>
  <si>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</si>
  <si>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</si>
  <si>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</si>
  <si>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</si>
  <si>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</si>
  <si>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</si>
  <si>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</si>
  <si>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</si>
  <si>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</si>
  <si>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</si>
  <si>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</si>
  <si>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</si>
  <si>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</si>
  <si>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</si>
  <si>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</si>
  <si>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</si>
  <si>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</si>
  <si>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</si>
  <si>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</si>
  <si>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</si>
  <si>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</si>
  <si>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</si>
  <si>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</si>
  <si>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</si>
  <si>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</si>
  <si>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</si>
  <si>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</si>
  <si>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</si>
  <si>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</si>
  <si>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</si>
  <si>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</si>
  <si>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</si>
  <si>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</si>
  <si>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</si>
  <si>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</si>
  <si>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</si>
  <si>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</si>
  <si>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</si>
  <si>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</si>
  <si>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</si>
  <si>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</si>
  <si>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</si>
  <si>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</si>
  <si>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</si>
  <si>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</si>
  <si>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</si>
  <si>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</si>
  <si>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</si>
  <si>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</si>
  <si>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</si>
  <si>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</si>
  <si>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</si>
  <si>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</si>
  <si>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</si>
  <si>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</si>
  <si>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</si>
  <si>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</si>
  <si>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</si>
  <si>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</si>
  <si>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</si>
  <si>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</si>
  <si>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</si>
  <si>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</si>
  <si>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</si>
  <si>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</si>
  <si>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</si>
  <si>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</si>
  <si>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</si>
  <si>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</si>
  <si>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</si>
  <si>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</si>
  <si>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</si>
  <si>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</si>
  <si>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</si>
  <si>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</si>
  <si>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</si>
  <si>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</si>
  <si>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</si>
  <si>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</si>
  <si>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</si>
  <si>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</si>
  <si>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</si>
  <si>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</si>
  <si>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</si>
  <si>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</si>
  <si>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</si>
  <si>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</si>
  <si>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</si>
  <si>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</si>
  <si>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</si>
  <si>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</si>
  <si>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</si>
  <si>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</si>
  <si>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</si>
  <si>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</si>
  <si>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</si>
  <si>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</si>
  <si>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</si>
  <si>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</si>
  <si>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</si>
  <si>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</si>
  <si>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</si>
  <si>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</si>
  <si>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</si>
  <si>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</si>
  <si>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</si>
  <si>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</si>
  <si>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</si>
  <si>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</si>
  <si>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</si>
  <si>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</si>
  <si>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</si>
  <si>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</si>
  <si>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</si>
  <si>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</si>
  <si>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</si>
  <si>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</si>
  <si>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</si>
  <si>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</si>
  <si>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</si>
  <si>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</si>
  <si>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</si>
  <si>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</si>
  <si>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</si>
  <si>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</si>
  <si>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</si>
  <si>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</si>
  <si>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</si>
  <si>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</si>
  <si>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</si>
  <si>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</si>
  <si>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</si>
  <si>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</si>
  <si>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</si>
  <si>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</si>
  <si>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</si>
  <si>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</si>
  <si>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</si>
  <si>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</si>
  <si>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</si>
  <si>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</si>
  <si>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</si>
  <si>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</si>
  <si>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</si>
  <si>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</si>
  <si>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</si>
  <si>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</si>
  <si>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</si>
  <si>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</si>
  <si>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</si>
  <si>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</si>
  <si>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</si>
  <si>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</si>
  <si>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</si>
  <si>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</si>
  <si>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</si>
  <si>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</si>
  <si>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</si>
  <si>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</si>
  <si>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</si>
  <si>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</si>
  <si>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</si>
  <si>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</si>
  <si>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</si>
  <si>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</si>
  <si>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</si>
  <si>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</si>
  <si>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</si>
  <si>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</si>
  <si>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</si>
  <si>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</si>
  <si>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</si>
  <si>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</si>
  <si>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</si>
  <si>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</si>
  <si>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</si>
  <si>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</si>
  <si>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</si>
  <si>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</si>
  <si>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</si>
  <si>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</si>
  <si>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</si>
  <si>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</si>
  <si>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</si>
  <si>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</si>
  <si>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</si>
  <si>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</si>
  <si>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</si>
  <si>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</si>
  <si>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</si>
  <si>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</si>
  <si>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</si>
  <si>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</si>
  <si>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</si>
  <si>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</si>
  <si>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</si>
  <si>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</si>
  <si>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</si>
  <si>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</si>
  <si>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</si>
  <si>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</si>
  <si>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</si>
  <si>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</si>
  <si>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</si>
  <si>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</si>
  <si>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</si>
  <si>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</si>
  <si>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</si>
  <si>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</si>
  <si>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</si>
  <si>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</si>
  <si>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</si>
  <si>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</si>
  <si>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</si>
  <si>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</si>
  <si>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</si>
  <si>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</si>
  <si>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</si>
  <si>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</si>
  <si>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</si>
  <si>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</si>
  <si>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</si>
  <si>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</si>
  <si>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</si>
  <si>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</si>
  <si>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</si>
  <si>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</si>
  <si>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</si>
  <si>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</si>
  <si>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</si>
  <si>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</si>
  <si>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</si>
  <si>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</si>
  <si>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</si>
  <si>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</si>
  <si>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</si>
  <si>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</si>
  <si>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</si>
  <si>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</si>
  <si>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</si>
  <si>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</si>
  <si>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</si>
  <si>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</si>
  <si>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</si>
  <si>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</si>
  <si>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</si>
  <si>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</si>
  <si>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</si>
  <si>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</si>
  <si>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</si>
  <si>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</si>
  <si>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</si>
  <si>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</si>
  <si>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</si>
  <si>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</si>
  <si>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</si>
  <si>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</si>
  <si>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</si>
  <si>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</si>
  <si>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</si>
  <si>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</si>
  <si>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</si>
  <si>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</si>
  <si>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</si>
  <si>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</si>
  <si>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</si>
  <si>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</si>
  <si>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</si>
  <si>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</si>
  <si>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</si>
  <si>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</si>
  <si>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</si>
  <si>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</si>
  <si>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</si>
  <si>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</si>
  <si>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</si>
  <si>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</si>
  <si>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</si>
  <si>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</si>
  <si>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</si>
  <si>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</si>
  <si>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</si>
  <si>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</si>
  <si>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</si>
  <si>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</si>
  <si>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</si>
  <si>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</si>
  <si>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</si>
  <si>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</si>
  <si>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</si>
  <si>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</si>
  <si>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</si>
  <si>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</si>
  <si>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</si>
  <si>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</si>
  <si>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</si>
  <si>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</si>
  <si>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</si>
  <si>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</si>
  <si>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</si>
  <si>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</si>
  <si>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</si>
  <si>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</si>
  <si>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</si>
  <si>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</si>
  <si>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</si>
  <si>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</si>
  <si>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</si>
  <si>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</si>
  <si>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</si>
  <si>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</si>
  <si>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</si>
  <si>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</si>
  <si>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</si>
  <si>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</si>
  <si>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</si>
  <si>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</si>
  <si>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</si>
  <si>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</si>
  <si>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</si>
  <si>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</si>
  <si>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</si>
  <si>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</si>
  <si>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</si>
  <si>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</si>
  <si>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</si>
  <si>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</si>
  <si>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</si>
  <si>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</si>
  <si>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</si>
  <si>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</si>
  <si>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</si>
  <si>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</si>
  <si>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</si>
  <si>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</si>
  <si>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</si>
  <si>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</si>
  <si>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</si>
  <si>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</si>
  <si>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</si>
  <si>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</si>
  <si>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</si>
  <si>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</si>
  <si>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</si>
  <si>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</si>
  <si>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</si>
  <si>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</si>
  <si>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</si>
  <si>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</si>
  <si>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</si>
  <si>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</si>
  <si>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</si>
  <si>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</si>
  <si>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</si>
  <si>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</si>
  <si>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</si>
  <si>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</si>
  <si>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</si>
  <si>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</si>
  <si>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</si>
  <si>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</si>
  <si>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</si>
  <si>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</si>
  <si>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</si>
  <si>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</si>
  <si>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</si>
  <si>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</si>
  <si>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</si>
  <si>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</si>
  <si>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</si>
  <si>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</si>
  <si>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</si>
  <si>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</si>
  <si>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</si>
  <si>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</si>
  <si>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</si>
  <si>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</si>
  <si>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</si>
  <si>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</si>
  <si>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</si>
  <si>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</si>
  <si>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</si>
  <si>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</si>
  <si>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</si>
  <si>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</si>
  <si>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</si>
  <si>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</si>
  <si>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</si>
  <si>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</si>
  <si>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</si>
  <si>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</si>
  <si>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</si>
  <si>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</si>
  <si>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</si>
  <si>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</si>
  <si>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</si>
  <si>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</si>
  <si>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</si>
  <si>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</si>
  <si>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</si>
  <si>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</si>
  <si>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</si>
  <si>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</si>
  <si>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</si>
  <si>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</si>
  <si>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</si>
  <si>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</si>
  <si>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</si>
  <si>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</si>
  <si>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</si>
  <si>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</si>
  <si>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</si>
  <si>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</si>
  <si>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</si>
  <si>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</si>
  <si>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</si>
  <si>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</si>
  <si>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</si>
  <si>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</si>
  <si>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</si>
  <si>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</si>
  <si>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</si>
  <si>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</si>
  <si>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</si>
  <si>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</si>
  <si>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</si>
  <si>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</si>
  <si>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</si>
  <si>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</si>
  <si>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</si>
  <si>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</si>
  <si>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</si>
  <si>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</si>
  <si>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</si>
  <si>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</si>
  <si>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</si>
  <si>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</si>
  <si>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</si>
  <si>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</si>
  <si>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</si>
  <si>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</si>
  <si>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</si>
  <si>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</si>
  <si>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</si>
  <si>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</si>
  <si>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</si>
  <si>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</si>
  <si>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</si>
  <si>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</si>
  <si>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</si>
  <si>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</si>
  <si>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</si>
  <si>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</si>
  <si>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</si>
  <si>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</si>
  <si>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</si>
  <si>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</si>
  <si>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</si>
  <si>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</si>
  <si>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</si>
  <si>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</si>
  <si>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</si>
  <si>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</si>
  <si>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</si>
  <si>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</si>
  <si>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</si>
  <si>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</si>
  <si>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</si>
  <si>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</si>
  <si>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</si>
  <si>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</si>
  <si>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</si>
  <si>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</si>
  <si>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</si>
  <si>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</si>
  <si>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</si>
  <si>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</si>
  <si>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</si>
  <si>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</si>
  <si>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</si>
  <si>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</si>
  <si>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</si>
  <si>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</si>
  <si>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</si>
  <si>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</si>
  <si>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</si>
  <si>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</si>
  <si>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</si>
  <si>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</si>
  <si>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</si>
  <si>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</si>
  <si>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</si>
  <si>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</si>
  <si>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</si>
  <si>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</si>
  <si>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</si>
  <si>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</si>
  <si>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</si>
  <si>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</si>
  <si>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</si>
  <si>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</si>
  <si>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</si>
  <si>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</si>
  <si>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</si>
  <si>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</si>
  <si>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</si>
  <si>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</si>
  <si>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</si>
  <si>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</si>
  <si>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</si>
  <si>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</si>
  <si>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</si>
  <si>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</si>
  <si>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</si>
  <si>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</si>
  <si>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</si>
  <si>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</si>
  <si>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</si>
  <si>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</si>
  <si>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</si>
  <si>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</si>
  <si>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</si>
  <si>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</si>
  <si>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</si>
  <si>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</si>
  <si>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</si>
  <si>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</si>
  <si>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</si>
  <si>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</si>
  <si>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</si>
  <si>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</si>
  <si>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</si>
  <si>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</si>
  <si>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</si>
  <si>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</si>
  <si>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</si>
  <si>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</si>
  <si>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</si>
  <si>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</si>
  <si>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</si>
  <si>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</si>
  <si>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</si>
  <si>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</si>
  <si>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</si>
  <si>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</si>
  <si>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</si>
  <si>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</si>
  <si>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</si>
  <si>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</si>
  <si>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</si>
  <si>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</si>
  <si>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</si>
  <si>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</si>
  <si>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</si>
  <si>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</si>
  <si>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</si>
  <si>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</si>
  <si>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</si>
  <si>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</si>
  <si>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</si>
  <si>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</si>
  <si>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</si>
  <si>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</si>
  <si>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</si>
  <si>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</si>
  <si>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</si>
  <si>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</si>
  <si>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</si>
  <si>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</si>
  <si>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</si>
  <si>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</si>
  <si>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</si>
  <si>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</si>
  <si>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</si>
  <si>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</si>
  <si>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</si>
  <si>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</si>
  <si>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</si>
  <si>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</si>
  <si>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</si>
  <si>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</si>
  <si>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</si>
  <si>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</si>
  <si>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</si>
  <si>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</si>
  <si>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</si>
  <si>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</si>
  <si>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</si>
  <si>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</si>
  <si>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</si>
  <si>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</si>
  <si>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</si>
  <si>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</si>
  <si>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</si>
  <si>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</si>
  <si>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</si>
  <si>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</si>
  <si>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</si>
  <si>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</si>
  <si>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</si>
  <si>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</si>
  <si>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</si>
  <si>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</si>
  <si>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</si>
  <si>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</si>
  <si>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</si>
  <si>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</si>
  <si>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</si>
  <si>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</si>
  <si>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</si>
  <si>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</si>
  <si>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</si>
  <si>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</si>
  <si>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</si>
  <si>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</si>
  <si>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</si>
  <si>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</si>
  <si>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</si>
  <si>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</si>
  <si>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</si>
  <si>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</si>
  <si>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</si>
  <si>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</si>
  <si>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</si>
  <si>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</si>
  <si>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</si>
  <si>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</si>
  <si>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</si>
  <si>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</si>
  <si>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</si>
  <si>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</si>
  <si>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</si>
  <si>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</si>
  <si>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</si>
  <si>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</si>
  <si>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</si>
  <si>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</si>
  <si>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</si>
  <si>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</si>
  <si>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</si>
  <si>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</si>
  <si>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</si>
  <si>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</si>
  <si>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</si>
  <si>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</si>
  <si>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</si>
  <si>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</si>
  <si>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</si>
  <si>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</si>
  <si>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</si>
  <si>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</si>
  <si>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</si>
  <si>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</si>
  <si>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</si>
  <si>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</si>
  <si>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</si>
  <si>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</si>
  <si>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</si>
  <si>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</si>
  <si>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</si>
  <si>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</si>
  <si>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</si>
  <si>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</si>
  <si>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</si>
  <si>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</si>
  <si>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</si>
  <si>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</si>
  <si>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</si>
  <si>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</si>
  <si>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</si>
  <si>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</si>
  <si>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</si>
  <si>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</si>
  <si>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</si>
  <si>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</si>
  <si>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</si>
  <si>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</si>
  <si>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</si>
  <si>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</si>
  <si>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</si>
  <si>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</si>
  <si>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</si>
  <si>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</si>
  <si>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</si>
  <si>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</si>
  <si>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</si>
  <si>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</si>
  <si>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</si>
  <si>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</si>
  <si>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</si>
  <si>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</si>
  <si>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</si>
  <si>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</si>
  <si>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</si>
  <si>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</si>
  <si>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</si>
  <si>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</si>
  <si>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</si>
  <si>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</si>
  <si>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</si>
  <si>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</si>
  <si>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</si>
  <si>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</si>
  <si>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</si>
  <si>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</si>
  <si>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</si>
  <si>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</si>
  <si>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</si>
  <si>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</si>
  <si>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</si>
  <si>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</si>
  <si>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</si>
  <si>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</si>
  <si>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</si>
  <si>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</si>
  <si>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</si>
  <si>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</si>
  <si>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</si>
  <si>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</si>
  <si>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</si>
  <si>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</si>
  <si>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</si>
  <si>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</si>
  <si>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</si>
  <si>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</si>
  <si>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</si>
  <si>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</si>
  <si>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</si>
  <si>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</si>
  <si>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</si>
  <si>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</si>
  <si>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</si>
  <si>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</si>
  <si>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</si>
  <si>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</si>
  <si>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</si>
  <si>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</si>
  <si>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</si>
  <si>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</si>
  <si>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</si>
  <si>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</si>
  <si>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</si>
  <si>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</si>
  <si>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</si>
  <si>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</si>
  <si>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</si>
  <si>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</si>
  <si>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</si>
  <si>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</si>
  <si>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</si>
  <si>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</si>
  <si>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</si>
  <si>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</si>
  <si>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</si>
  <si>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</si>
  <si>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</si>
  <si>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</si>
  <si>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</si>
  <si>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</si>
  <si>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</si>
  <si>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</si>
  <si>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</si>
  <si>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</si>
  <si>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</si>
  <si>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</si>
  <si>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</si>
  <si>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</si>
  <si>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</si>
  <si>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</si>
  <si>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</si>
  <si>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</si>
  <si>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</si>
  <si>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</si>
  <si>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</si>
  <si>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</si>
  <si>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</si>
  <si>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</si>
  <si>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</si>
  <si>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</si>
  <si>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</si>
  <si>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</si>
  <si>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</si>
  <si>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</si>
  <si>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</si>
  <si>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</si>
  <si>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</si>
  <si>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</si>
  <si>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</si>
  <si>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</si>
  <si>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</si>
  <si>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</si>
  <si>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</si>
  <si>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</si>
  <si>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</si>
  <si>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</si>
  <si>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</si>
  <si>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</si>
  <si>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</si>
  <si>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</si>
  <si>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</si>
  <si>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</si>
  <si>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</si>
  <si>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</si>
  <si>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</si>
  <si>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</si>
  <si>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</si>
  <si>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</si>
  <si>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</si>
  <si>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</si>
  <si>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</si>
  <si>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</si>
  <si>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</si>
  <si>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</si>
  <si>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</si>
  <si>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</si>
  <si>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</si>
  <si>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</si>
  <si>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</si>
  <si>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</si>
  <si>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</si>
  <si>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</si>
  <si>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</si>
  <si>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</si>
  <si>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</si>
  <si>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</si>
  <si>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</si>
  <si>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</si>
  <si>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</si>
  <si>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</si>
  <si>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</si>
  <si>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</si>
  <si>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</si>
  <si>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</si>
  <si>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</si>
  <si>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</si>
  <si>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</si>
  <si>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</si>
  <si>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</si>
  <si>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</si>
  <si>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</si>
  <si>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</si>
  <si>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</si>
  <si>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</si>
  <si>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</si>
  <si>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</si>
  <si>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</si>
  <si>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</si>
  <si>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</si>
  <si>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</si>
  <si>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</si>
  <si>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</si>
  <si>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</si>
  <si>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</si>
  <si>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</si>
  <si>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</si>
  <si>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</si>
  <si>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</si>
  <si>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</si>
  <si>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</si>
  <si>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</si>
  <si>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</si>
  <si>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</si>
  <si>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</si>
  <si>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</si>
  <si>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</si>
  <si>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</si>
  <si>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</si>
  <si>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</si>
  <si>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</si>
  <si>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</si>
  <si>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</si>
  <si>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</si>
  <si>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</si>
  <si>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</si>
  <si>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</si>
  <si>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</si>
  <si>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</si>
  <si>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</si>
  <si>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</si>
  <si>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</si>
  <si>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</si>
  <si>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</si>
  <si>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</si>
  <si>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</si>
  <si>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</si>
  <si>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</si>
  <si>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</si>
  <si>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</si>
  <si>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</si>
  <si>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</si>
  <si>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</si>
  <si>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</si>
  <si>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</si>
  <si>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</si>
  <si>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</si>
  <si>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</si>
  <si>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</si>
  <si>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</si>
  <si>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</si>
  <si>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</si>
  <si>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</si>
  <si>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</si>
  <si>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</si>
  <si>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</si>
  <si>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</si>
  <si>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</si>
  <si>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</si>
  <si>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</si>
  <si>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</si>
  <si>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</si>
  <si>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</si>
  <si>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</si>
  <si>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</si>
  <si>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</si>
  <si>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</si>
  <si>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</si>
  <si>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</si>
  <si>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</si>
  <si>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</si>
  <si>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</si>
  <si>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</si>
  <si>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</si>
  <si>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</si>
  <si>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</si>
  <si>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</si>
  <si>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</si>
  <si>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</si>
  <si>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</si>
  <si>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</si>
  <si>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</si>
  <si>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</si>
  <si>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</si>
  <si>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</si>
  <si>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</si>
  <si>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</si>
  <si>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</si>
  <si>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</si>
  <si>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</si>
  <si>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</si>
  <si>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</si>
  <si>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</si>
  <si>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</si>
  <si>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</si>
  <si>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</si>
  <si>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</si>
  <si>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</si>
  <si>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</si>
  <si>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</si>
  <si>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</si>
  <si>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</si>
  <si>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</si>
  <si>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</si>
  <si>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</si>
  <si>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</si>
  <si>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</si>
  <si>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</si>
  <si>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</si>
  <si>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</si>
  <si>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</si>
  <si>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</si>
  <si>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</si>
  <si>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</si>
  <si>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</si>
  <si>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</si>
  <si>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</si>
  <si>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</si>
  <si>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</si>
  <si>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</si>
  <si>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</si>
  <si>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</si>
  <si>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</si>
  <si>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</si>
  <si>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</si>
  <si>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</si>
  <si>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</si>
  <si>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</si>
  <si>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</si>
  <si>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</si>
  <si>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</si>
  <si>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</si>
  <si>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</si>
  <si>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</si>
  <si>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</si>
  <si>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</si>
  <si>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</si>
  <si>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</si>
  <si>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</si>
  <si>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</si>
  <si>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</si>
  <si>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</si>
  <si>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</si>
  <si>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</si>
  <si>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</si>
  <si>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</si>
  <si>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</si>
  <si>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</si>
  <si>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</si>
  <si>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</si>
  <si>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</si>
  <si>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</si>
  <si>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</si>
  <si>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</si>
  <si>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</si>
  <si>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</si>
  <si>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</si>
  <si>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</si>
  <si>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</si>
  <si>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</si>
  <si>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</si>
  <si>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</si>
  <si>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</si>
  <si>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</si>
  <si>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</si>
  <si>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</si>
  <si>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</si>
  <si>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</si>
  <si>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</si>
  <si>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</si>
  <si>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</si>
  <si>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</si>
  <si>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</si>
  <si>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</si>
  <si>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</si>
  <si>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</si>
  <si>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</si>
  <si>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</si>
  <si>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</si>
  <si>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</si>
  <si>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</si>
  <si>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</si>
  <si>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</si>
  <si>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</si>
  <si>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</si>
  <si>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</si>
  <si>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</si>
  <si>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</si>
  <si>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</si>
  <si>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</si>
  <si>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</si>
  <si>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</si>
  <si>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</si>
  <si>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</si>
  <si>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</si>
  <si>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</si>
  <si>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</si>
  <si>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</si>
  <si>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</si>
  <si>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</si>
  <si>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</si>
  <si>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</si>
  <si>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</si>
  <si>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</si>
  <si>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</si>
  <si>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</si>
  <si>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</si>
  <si>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</si>
  <si>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</si>
  <si>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</si>
  <si>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</si>
  <si>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</si>
  <si>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</si>
  <si>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</si>
  <si>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</si>
  <si>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</si>
  <si>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</si>
  <si>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</si>
  <si>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</si>
  <si>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</si>
  <si>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</si>
  <si>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</si>
  <si>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</si>
  <si>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</si>
  <si>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</si>
  <si>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</si>
  <si>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</si>
  <si>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</si>
  <si>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</si>
  <si>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</si>
  <si>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</si>
  <si>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</si>
  <si>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</si>
  <si>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</si>
  <si>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</si>
  <si>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</si>
  <si>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</si>
  <si>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</si>
  <si>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</si>
  <si>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</si>
  <si>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</si>
  <si>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</si>
  <si>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</si>
  <si>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</si>
  <si>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</si>
  <si>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</si>
  <si>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</si>
  <si>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</si>
  <si>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</si>
  <si>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</si>
  <si>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</si>
  <si>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</si>
  <si>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</si>
  <si>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</si>
  <si>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</si>
  <si>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</si>
  <si>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</si>
  <si>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</si>
  <si>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</si>
  <si>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</si>
  <si>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</si>
  <si>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</si>
  <si>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</si>
  <si>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</si>
  <si>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</si>
  <si>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</si>
  <si>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</si>
  <si>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</si>
  <si>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</si>
  <si>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</si>
  <si>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</si>
  <si>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</si>
  <si>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</si>
  <si>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</si>
  <si>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</si>
  <si>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</si>
  <si>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</si>
  <si>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</si>
  <si>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</si>
  <si>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</si>
  <si>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</si>
  <si>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</si>
  <si>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</si>
  <si>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</si>
  <si>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</si>
  <si>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</si>
  <si>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</si>
  <si>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</si>
  <si>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</si>
  <si>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</si>
  <si>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</si>
  <si>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</si>
  <si>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</si>
  <si>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</si>
  <si>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</si>
  <si>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</si>
  <si>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</si>
  <si>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</si>
  <si>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</si>
  <si>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</si>
  <si>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</si>
  <si>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</si>
  <si>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</si>
  <si>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</si>
  <si>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</si>
  <si>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</si>
  <si>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</si>
  <si>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</si>
  <si>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</si>
  <si>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</si>
  <si>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</si>
  <si>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</si>
  <si>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</si>
  <si>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</si>
  <si>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</si>
  <si>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</si>
  <si>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</si>
  <si>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</si>
  <si>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</si>
  <si>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</si>
  <si>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</si>
  <si>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</si>
  <si>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</si>
  <si>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</si>
  <si>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</si>
  <si>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</si>
  <si>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</si>
  <si>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</si>
  <si>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</si>
  <si>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</si>
  <si>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</si>
  <si>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</si>
  <si>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</si>
  <si>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</si>
  <si>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</si>
  <si>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</si>
  <si>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</si>
  <si>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</si>
  <si>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</si>
  <si>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</si>
  <si>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</si>
  <si>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</si>
  <si>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</si>
  <si>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</si>
  <si>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</si>
  <si>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</si>
  <si>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</si>
  <si>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</si>
  <si>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</si>
  <si>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</si>
  <si>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</si>
  <si>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</si>
  <si>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</si>
  <si>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</si>
  <si>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</si>
  <si>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</si>
  <si>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</si>
  <si>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</si>
  <si>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</si>
  <si>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</si>
  <si>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</si>
  <si>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</si>
  <si>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</si>
  <si>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</si>
  <si>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</si>
  <si>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</si>
  <si>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</si>
  <si>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</si>
  <si>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</si>
  <si>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</si>
  <si>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</si>
  <si>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</si>
  <si>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</si>
  <si>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</si>
  <si>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</si>
  <si>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</si>
  <si>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</si>
  <si>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</si>
  <si>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</si>
  <si>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</si>
  <si>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</si>
  <si>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</si>
  <si>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</si>
  <si>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</si>
  <si>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</si>
  <si>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</si>
  <si>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</si>
  <si>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</si>
  <si>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</si>
  <si>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</si>
  <si>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</si>
  <si>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</si>
  <si>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</si>
  <si>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</si>
  <si>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</si>
  <si>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</si>
  <si>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</si>
  <si>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</si>
  <si>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</si>
  <si>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</si>
  <si>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</si>
  <si>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</si>
  <si>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</si>
  <si>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</si>
  <si>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</si>
  <si>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</si>
  <si>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</si>
  <si>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</si>
  <si>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</si>
  <si>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</si>
  <si>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</si>
  <si>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</si>
  <si>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</si>
  <si>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</si>
  <si>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</si>
  <si>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</si>
  <si>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</si>
  <si>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</si>
  <si>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</si>
  <si>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</si>
  <si>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</si>
  <si>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</si>
  <si>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</si>
  <si>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</si>
  <si>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</si>
  <si>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</si>
  <si>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</si>
  <si>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</si>
  <si>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</si>
  <si>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</si>
  <si>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</si>
  <si>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</si>
  <si>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</si>
  <si>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</si>
  <si>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</si>
  <si>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</si>
  <si>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</si>
  <si>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</si>
  <si>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</si>
  <si>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</si>
  <si>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</si>
  <si>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</si>
  <si>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</si>
  <si>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</si>
  <si>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</si>
  <si>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</si>
  <si>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</si>
  <si>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</si>
  <si>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</si>
  <si>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</si>
  <si>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</si>
  <si>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</si>
  <si>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</si>
  <si>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</si>
  <si>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</si>
  <si>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</si>
  <si>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</si>
  <si>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</si>
  <si>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</si>
  <si>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</si>
  <si>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</si>
  <si>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</si>
  <si>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</si>
  <si>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</si>
  <si>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</si>
  <si>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</si>
  <si>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</si>
  <si>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</si>
  <si>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</si>
  <si>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</si>
  <si>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</si>
  <si>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</si>
  <si>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</si>
  <si>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</si>
  <si>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</si>
  <si>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</si>
  <si>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</si>
  <si>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</si>
  <si>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</si>
  <si>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</si>
  <si>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</si>
  <si>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</si>
  <si>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</si>
  <si>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</si>
  <si>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</si>
  <si>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</si>
  <si>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</si>
  <si>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</si>
  <si>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</si>
  <si>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</si>
  <si>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</si>
  <si>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</si>
  <si>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</si>
  <si>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</si>
  <si>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</si>
  <si>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</si>
  <si>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</si>
  <si>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</si>
  <si>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</si>
  <si>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</si>
  <si>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</si>
  <si>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</si>
  <si>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</si>
  <si>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</si>
  <si>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</si>
  <si>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</si>
  <si>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</si>
  <si>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</si>
  <si>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</si>
  <si>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</si>
  <si>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</si>
  <si>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</si>
  <si>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</si>
  <si>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</si>
  <si>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</si>
  <si>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</si>
  <si>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</si>
  <si>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</si>
  <si>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</si>
  <si>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</si>
  <si>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</si>
  <si>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</si>
  <si>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</si>
  <si>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</si>
  <si>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</si>
  <si>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</si>
  <si>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</si>
  <si>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</si>
  <si>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</si>
  <si>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</si>
  <si>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</si>
  <si>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</si>
  <si>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</si>
  <si>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</si>
  <si>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</si>
  <si>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</si>
  <si>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</si>
  <si>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</si>
  <si>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</si>
  <si>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</si>
  <si>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</si>
  <si>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</si>
  <si>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</si>
  <si>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</si>
  <si>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</si>
  <si>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</si>
  <si>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</si>
  <si>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</si>
  <si>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</si>
  <si>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</si>
  <si>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</si>
  <si>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</si>
  <si>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</si>
  <si>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</si>
  <si>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</si>
  <si>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</si>
  <si>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</si>
  <si>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</si>
  <si>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</si>
  <si>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</si>
  <si>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</si>
  <si>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</si>
  <si>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</si>
  <si>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</si>
  <si>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</si>
  <si>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</si>
  <si>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</si>
  <si>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</si>
  <si>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</si>
  <si>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</si>
  <si>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</si>
  <si>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</si>
  <si>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</si>
  <si>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</si>
  <si>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</si>
  <si>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</si>
  <si>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</si>
  <si>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</si>
  <si>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</si>
  <si>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</si>
  <si>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</si>
  <si>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</si>
  <si>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</si>
  <si>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</si>
  <si>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</si>
  <si>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</si>
  <si>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</si>
  <si>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</si>
  <si>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</si>
  <si>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</si>
  <si>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</si>
  <si>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</si>
  <si>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</si>
  <si>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</si>
  <si>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</si>
  <si>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</si>
  <si>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</si>
  <si>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</si>
  <si>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</si>
  <si>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</si>
  <si>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</si>
  <si>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</si>
  <si>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</si>
  <si>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</si>
  <si>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</si>
  <si>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</si>
  <si>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</si>
  <si>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</si>
  <si>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</si>
  <si>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</si>
  <si>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</si>
  <si>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</si>
  <si>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</si>
  <si>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</si>
  <si>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</si>
  <si>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</si>
  <si>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</si>
  <si>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</si>
  <si>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</si>
  <si>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</si>
  <si>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</si>
  <si>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</si>
  <si>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</si>
  <si>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</si>
  <si>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</si>
  <si>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</si>
  <si>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</si>
  <si>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</si>
  <si>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</si>
  <si>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</si>
  <si>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</si>
  <si>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</si>
  <si>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</si>
  <si>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</si>
  <si>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</si>
  <si>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</si>
  <si>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</si>
  <si>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</si>
  <si>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</si>
  <si>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</si>
  <si>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</si>
  <si>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</si>
  <si>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</si>
  <si>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</si>
  <si>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</si>
  <si>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</si>
  <si>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</si>
  <si>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</si>
  <si>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</si>
  <si>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</si>
  <si>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</si>
  <si>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</si>
  <si>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</si>
  <si>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</si>
  <si>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</si>
  <si>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</si>
  <si>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</si>
  <si>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</si>
  <si>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</si>
  <si>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</si>
  <si>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</si>
  <si>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</si>
  <si>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</si>
  <si>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</si>
  <si>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</si>
  <si>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</si>
  <si>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</si>
  <si>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</si>
  <si>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</si>
  <si>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</si>
  <si>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</si>
  <si>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</si>
  <si>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</si>
  <si>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</si>
  <si>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</si>
  <si>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</si>
  <si>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</si>
  <si>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</si>
  <si>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</si>
  <si>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</si>
  <si>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</si>
  <si>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</si>
  <si>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</si>
  <si>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</si>
  <si>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</si>
  <si>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</si>
  <si>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</si>
  <si>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</si>
  <si>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</si>
  <si>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</si>
  <si>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</si>
  <si>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</si>
  <si>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</si>
  <si>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</si>
  <si>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</si>
  <si>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</si>
  <si>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</si>
  <si>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</si>
  <si>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</si>
  <si>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</si>
  <si>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</si>
  <si>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</si>
  <si>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</si>
  <si>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</si>
  <si>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</si>
  <si>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</si>
  <si>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</si>
  <si>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</si>
  <si>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</si>
  <si>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</si>
  <si>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</si>
  <si>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</si>
  <si>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</si>
  <si>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</si>
  <si>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</si>
  <si>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</si>
  <si>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</si>
  <si>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</si>
  <si>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</si>
  <si>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</si>
  <si>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</si>
  <si>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</si>
  <si>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</si>
  <si>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</si>
  <si>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</si>
  <si>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</si>
  <si>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</si>
  <si>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</si>
  <si>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</si>
  <si>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</si>
  <si>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</si>
  <si>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</si>
  <si>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</si>
  <si>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</si>
  <si>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</si>
  <si>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</si>
  <si>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</si>
  <si>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</si>
  <si>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</si>
  <si>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</si>
  <si>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</si>
  <si>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</si>
  <si>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</si>
  <si>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</si>
  <si>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</si>
  <si>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</si>
  <si>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</si>
  <si>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</si>
  <si>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</si>
  <si>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</si>
  <si>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</si>
  <si>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</si>
  <si>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</si>
  <si>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</si>
  <si>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</si>
  <si>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</si>
  <si>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</si>
  <si>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</si>
  <si>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</si>
  <si>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</si>
  <si>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</si>
  <si>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</si>
  <si>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</si>
  <si>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</si>
  <si>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</si>
  <si>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</si>
  <si>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</si>
  <si>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</si>
  <si>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</si>
  <si>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</si>
  <si>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</si>
  <si>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</si>
  <si>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</si>
  <si>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</si>
  <si>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</si>
  <si>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</si>
  <si>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</si>
  <si>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</si>
  <si>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</si>
  <si>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</si>
  <si>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</si>
  <si>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</si>
  <si>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</si>
  <si>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</si>
  <si>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</si>
  <si>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</si>
  <si>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</si>
  <si>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</si>
  <si>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</si>
  <si>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</si>
  <si>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</si>
  <si>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</si>
  <si>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</si>
  <si>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</si>
  <si>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</si>
  <si>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</si>
  <si>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</si>
  <si>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</si>
  <si>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</si>
  <si>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</si>
  <si>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</si>
  <si>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</si>
  <si>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</si>
  <si>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</si>
  <si>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</si>
  <si>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</si>
  <si>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</si>
  <si>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</si>
  <si>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</si>
  <si>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</si>
  <si>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</si>
  <si>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</si>
  <si>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</si>
  <si>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</si>
  <si>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</si>
  <si>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</si>
  <si>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</si>
  <si>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</si>
  <si>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</si>
  <si>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</si>
  <si>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</si>
  <si>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</si>
  <si>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</si>
  <si>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</si>
  <si>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</si>
  <si>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</si>
  <si>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</si>
  <si>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</si>
  <si>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</si>
  <si>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</si>
  <si>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</si>
  <si>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</si>
  <si>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</si>
  <si>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</si>
  <si>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</si>
  <si>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</si>
  <si>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</si>
  <si>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</si>
  <si>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</si>
  <si>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</si>
  <si>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</si>
  <si>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</si>
  <si>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</si>
  <si>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</si>
  <si>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</si>
  <si>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</si>
  <si>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</si>
  <si>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</si>
  <si>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</si>
  <si>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</si>
  <si>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</si>
  <si>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</si>
  <si>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</si>
  <si>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</si>
  <si>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</si>
  <si>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</si>
  <si>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</si>
  <si>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</si>
  <si>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</si>
  <si>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</si>
  <si>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</si>
  <si>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</si>
  <si>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</si>
  <si>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</si>
  <si>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</si>
  <si>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</si>
  <si>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</si>
  <si>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</si>
  <si>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</si>
  <si>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</si>
  <si>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</si>
  <si>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</si>
  <si>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</si>
  <si>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</si>
  <si>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</si>
  <si>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</si>
  <si>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</si>
  <si>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</si>
  <si>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</si>
  <si>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</si>
  <si>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</si>
  <si>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</si>
  <si>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</si>
  <si>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</si>
  <si>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</si>
  <si>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</si>
  <si>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</si>
  <si>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</si>
  <si>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</si>
  <si>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</si>
  <si>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</si>
  <si>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</si>
  <si>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</si>
  <si>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</si>
  <si>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</si>
  <si>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</si>
  <si>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</si>
  <si>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</si>
  <si>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</si>
  <si>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</si>
  <si>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</si>
  <si>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</si>
  <si>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</si>
  <si>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</si>
  <si>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</si>
  <si>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</si>
  <si>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</si>
  <si>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</si>
  <si>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</si>
  <si>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</si>
  <si>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</si>
  <si>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</si>
  <si>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</si>
  <si>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</si>
  <si>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</si>
  <si>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</si>
  <si>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</si>
  <si>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</si>
  <si>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</si>
  <si>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</si>
  <si>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</si>
  <si>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</si>
  <si>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</si>
  <si>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</si>
  <si>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</si>
  <si>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</si>
  <si>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</si>
  <si>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</si>
  <si>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</si>
  <si>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</si>
  <si>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</si>
  <si>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</si>
  <si>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</si>
  <si>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</si>
  <si>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</si>
  <si>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</si>
  <si>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</si>
  <si>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</si>
  <si>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</si>
  <si>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</si>
  <si>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</si>
  <si>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</si>
  <si>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</si>
  <si>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</si>
  <si>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</si>
  <si>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</si>
  <si>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</si>
  <si>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</si>
  <si>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</si>
  <si>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</si>
  <si>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</si>
  <si>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</si>
  <si>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</si>
  <si>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</si>
  <si>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</si>
  <si>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</si>
  <si>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</si>
  <si>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</si>
  <si>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</si>
  <si>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</si>
  <si>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</si>
  <si>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</si>
  <si>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</si>
  <si>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</si>
  <si>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</si>
  <si>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</si>
  <si>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</si>
  <si>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</si>
  <si>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</si>
  <si>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</si>
  <si>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</si>
  <si>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</si>
  <si>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</si>
  <si>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</si>
  <si>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</si>
  <si>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</si>
  <si>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</si>
  <si>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</si>
  <si>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</si>
  <si>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</si>
  <si>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</si>
  <si>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</si>
  <si>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</si>
  <si>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</si>
  <si>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</si>
  <si>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</si>
  <si>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</si>
  <si>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</si>
  <si>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</si>
  <si>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</si>
  <si>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</si>
  <si>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</si>
  <si>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</si>
  <si>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</si>
  <si>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</si>
  <si>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</si>
  <si>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</si>
  <si>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</si>
  <si>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</si>
  <si>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</si>
  <si>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</si>
  <si>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</si>
  <si>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</si>
  <si>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</si>
  <si>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</si>
  <si>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</si>
  <si>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</si>
  <si>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</si>
  <si>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</si>
  <si>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</si>
  <si>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</si>
  <si>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</si>
  <si>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</si>
  <si>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</si>
  <si>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</si>
  <si>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</si>
  <si>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</si>
  <si>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</si>
  <si>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</si>
  <si>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</si>
  <si>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</si>
  <si>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</si>
  <si>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</si>
  <si>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</si>
  <si>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</si>
  <si>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</si>
  <si>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</si>
  <si>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</si>
  <si>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</si>
  <si>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</si>
  <si>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</si>
  <si>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</si>
  <si>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</si>
  <si>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</si>
  <si>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</si>
  <si>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</si>
  <si>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</si>
  <si>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</si>
  <si>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</si>
  <si>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</si>
  <si>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</si>
  <si>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</si>
  <si>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</si>
  <si>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</si>
  <si>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</si>
  <si>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</si>
  <si>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</si>
  <si>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</si>
  <si>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</si>
  <si>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</si>
  <si>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</si>
  <si>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</si>
  <si>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</si>
  <si>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</si>
  <si>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</si>
  <si>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</si>
  <si>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</si>
  <si>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</si>
  <si>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</si>
  <si>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</si>
  <si>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</si>
  <si>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</si>
  <si>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</si>
  <si>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</si>
  <si>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</si>
  <si>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</si>
  <si>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</si>
  <si>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</si>
  <si>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</si>
  <si>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</si>
  <si>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</si>
  <si>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</si>
  <si>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</si>
  <si>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</si>
  <si>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</si>
  <si>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</si>
  <si>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</si>
  <si>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</si>
  <si>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</si>
  <si>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</si>
  <si>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</si>
  <si>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</si>
  <si>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</si>
  <si>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</si>
  <si>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</si>
  <si>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</si>
  <si>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</si>
  <si>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</si>
  <si>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</si>
  <si>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</si>
  <si>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</si>
  <si>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</si>
  <si>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</si>
  <si>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</si>
  <si>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</si>
  <si>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</si>
  <si>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</si>
  <si>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</si>
  <si>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</si>
  <si>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</si>
  <si>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</si>
  <si>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</si>
  <si>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</si>
  <si>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</si>
  <si>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</si>
  <si>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</si>
  <si>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</si>
  <si>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</si>
  <si>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</si>
  <si>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</si>
  <si>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</si>
  <si>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</si>
  <si>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</si>
  <si>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</si>
  <si>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</si>
  <si>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</si>
  <si>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</si>
  <si>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</si>
  <si>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</si>
  <si>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</si>
  <si>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</si>
  <si>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</si>
  <si>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</si>
  <si>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</si>
  <si>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</si>
  <si>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</si>
  <si>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</si>
  <si>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</si>
  <si>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</si>
  <si>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</si>
  <si>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</si>
  <si>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</si>
  <si>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</si>
  <si>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</si>
  <si>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</si>
  <si>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</si>
  <si>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</si>
  <si>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</si>
  <si>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</si>
  <si>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</si>
  <si>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</si>
  <si>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</si>
  <si>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</si>
  <si>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</si>
  <si>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</si>
  <si>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</si>
  <si>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</si>
  <si>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</si>
  <si>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</si>
  <si>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</si>
  <si>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</si>
  <si>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</si>
  <si>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</si>
  <si>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</si>
  <si>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</si>
  <si>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</si>
  <si>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</si>
  <si>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</si>
  <si>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</si>
  <si>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</si>
  <si>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</si>
  <si>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</si>
  <si>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</si>
  <si>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</si>
  <si>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</si>
  <si>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</si>
  <si>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</si>
  <si>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</si>
  <si>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</si>
  <si>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</si>
  <si>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</si>
  <si>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</si>
  <si>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</si>
  <si>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</si>
  <si>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</si>
  <si>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</si>
  <si>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</si>
  <si>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</si>
  <si>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</si>
  <si>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</si>
  <si>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</si>
  <si>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</si>
  <si>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</si>
  <si>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</si>
  <si>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</si>
  <si>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</si>
  <si>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</si>
  <si>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</si>
  <si>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</si>
  <si>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</si>
  <si>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</si>
  <si>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</si>
  <si>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</si>
  <si>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</si>
  <si>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</si>
  <si>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</si>
  <si>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</si>
  <si>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</si>
  <si>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</si>
  <si>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</si>
  <si>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</si>
  <si>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</si>
  <si>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</si>
  <si>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</si>
  <si>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</si>
  <si>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</si>
  <si>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</si>
  <si>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</si>
  <si>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</si>
  <si>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</si>
  <si>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</si>
  <si>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</si>
  <si>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</si>
  <si>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</si>
  <si>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</si>
  <si>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</si>
  <si>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</si>
  <si>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</si>
  <si>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</si>
  <si>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</si>
  <si>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</si>
  <si>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</si>
  <si>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</si>
  <si>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</si>
  <si>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</si>
  <si>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</si>
  <si>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</si>
  <si>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</si>
  <si>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</si>
  <si>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</si>
  <si>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</si>
  <si>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</si>
  <si>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</si>
  <si>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</si>
  <si>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</si>
  <si>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</si>
  <si>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</si>
  <si>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</si>
  <si>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</si>
  <si>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</si>
  <si>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</si>
  <si>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</si>
  <si>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</si>
  <si>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</si>
  <si>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</si>
  <si>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</si>
  <si>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</si>
  <si>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</si>
  <si>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</si>
  <si>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</si>
  <si>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</si>
  <si>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</si>
  <si>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</si>
  <si>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</si>
  <si>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</si>
  <si>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</si>
  <si>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</si>
  <si>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</si>
  <si>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</si>
  <si>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</si>
  <si>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</si>
  <si>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</si>
  <si>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</si>
  <si>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</si>
  <si>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</si>
  <si>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</si>
  <si>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</si>
  <si>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</si>
  <si>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</si>
  <si>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</si>
  <si>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</si>
  <si>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</si>
  <si>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</si>
  <si>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</si>
  <si>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</si>
  <si>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</si>
  <si>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</si>
  <si>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</si>
  <si>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</si>
  <si>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</si>
  <si>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</si>
  <si>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</si>
  <si>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</si>
  <si>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</si>
  <si>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</si>
  <si>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</si>
  <si>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</si>
  <si>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</si>
  <si>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</si>
  <si>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</si>
  <si>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</si>
  <si>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</si>
  <si>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</si>
  <si>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</si>
  <si>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</si>
  <si>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</si>
  <si>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</si>
  <si>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</si>
  <si>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</si>
  <si>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</si>
  <si>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</si>
  <si>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</si>
  <si>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</si>
  <si>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</si>
  <si>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</si>
  <si>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</si>
  <si>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</si>
  <si>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</si>
  <si>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</si>
  <si>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</si>
  <si>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</si>
  <si>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</si>
  <si>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</si>
  <si>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</si>
  <si>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</si>
  <si>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</si>
  <si>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</si>
  <si>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</si>
  <si>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</si>
  <si>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</si>
  <si>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</si>
  <si>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</si>
  <si>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</si>
  <si>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</si>
  <si>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</si>
  <si>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</si>
  <si>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</si>
  <si>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</si>
  <si>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</si>
  <si>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</si>
  <si>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</si>
  <si>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</si>
  <si>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</si>
  <si>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</si>
  <si>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</si>
  <si>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</si>
  <si>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</si>
  <si>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</si>
  <si>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</si>
  <si>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</si>
  <si>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</si>
  <si>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</si>
  <si>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</si>
  <si>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</si>
  <si>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</si>
  <si>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</si>
  <si>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</si>
  <si>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</si>
  <si>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</si>
  <si>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</si>
  <si>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</si>
  <si>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</si>
  <si>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</si>
  <si>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</si>
  <si>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</si>
  <si>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</si>
  <si>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</si>
  <si>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</si>
  <si>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</si>
  <si>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</si>
  <si>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</si>
  <si>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</si>
  <si>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</si>
  <si>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</si>
  <si>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</si>
  <si>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</si>
  <si>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</si>
  <si>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</si>
  <si>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</si>
  <si>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</si>
  <si>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</si>
  <si>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</si>
  <si>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</si>
  <si>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</si>
  <si>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</si>
  <si>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</si>
  <si>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</si>
  <si>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</si>
  <si>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</si>
  <si>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</si>
  <si>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</si>
  <si>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</si>
  <si>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</si>
  <si>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</si>
  <si>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</si>
  <si>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</si>
  <si>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</si>
  <si>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</si>
  <si>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</si>
  <si>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</si>
  <si>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</si>
  <si>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</si>
  <si>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</si>
  <si>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</si>
  <si>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</si>
  <si>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</si>
  <si>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</si>
  <si>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</si>
  <si>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</si>
  <si>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</si>
  <si>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</si>
  <si>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</si>
  <si>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</si>
  <si>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</si>
  <si>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</si>
  <si>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</si>
  <si>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</si>
  <si>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</si>
  <si>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</si>
  <si>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</si>
  <si>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</si>
  <si>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</si>
  <si>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</si>
  <si>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</si>
  <si>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</si>
  <si>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</si>
  <si>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</si>
  <si>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</si>
  <si>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</si>
  <si>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</si>
  <si>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</si>
  <si>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</si>
  <si>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</si>
  <si>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</si>
  <si>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</si>
  <si>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</si>
  <si>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</si>
  <si>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</si>
  <si>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</si>
  <si>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</si>
  <si>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</si>
  <si>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</si>
  <si>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</si>
  <si>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</si>
  <si>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</si>
  <si>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</si>
  <si>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</si>
  <si>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</si>
  <si>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</si>
  <si>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</si>
  <si>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</si>
  <si>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</si>
  <si>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</si>
  <si>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</si>
  <si>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</si>
  <si>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</si>
  <si>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</si>
  <si>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</si>
  <si>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</si>
  <si>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</si>
  <si>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</si>
  <si>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</si>
  <si>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</si>
  <si>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</si>
  <si>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</si>
  <si>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</si>
  <si>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</si>
  <si>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</si>
  <si>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</si>
  <si>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</si>
  <si>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</si>
  <si>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</si>
  <si>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</si>
  <si>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</si>
  <si>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</si>
  <si>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</si>
  <si>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</si>
  <si>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</si>
  <si>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</si>
  <si>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</si>
  <si>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</si>
  <si>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</si>
  <si>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</si>
  <si>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</si>
  <si>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</si>
  <si>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</si>
  <si>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</si>
  <si>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</si>
  <si>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</si>
  <si>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</si>
  <si>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</si>
  <si>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</si>
  <si>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</si>
  <si>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</si>
  <si>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</si>
  <si>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</si>
  <si>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</si>
  <si>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</si>
  <si>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</si>
  <si>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</si>
  <si>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</si>
  <si>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</si>
  <si>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</si>
  <si>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</si>
  <si>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</si>
  <si>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</si>
  <si>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</si>
  <si>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</si>
  <si>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</si>
  <si>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</si>
  <si>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</si>
  <si>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</si>
  <si>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</si>
  <si>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</si>
  <si>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</si>
  <si>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</si>
  <si>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</si>
  <si>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</si>
  <si>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</si>
  <si>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</si>
  <si>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</si>
  <si>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</si>
  <si>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</si>
  <si>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</si>
  <si>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</si>
  <si>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</si>
  <si>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</si>
  <si>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</si>
  <si>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</si>
  <si>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</si>
  <si>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</si>
  <si>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</si>
  <si>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</si>
  <si>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</si>
  <si>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</si>
  <si>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</si>
  <si>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</si>
  <si>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</si>
  <si>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</si>
  <si>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</si>
  <si>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</si>
  <si>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</si>
  <si>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</si>
  <si>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</si>
  <si>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</si>
  <si>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</si>
  <si>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</si>
  <si>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</si>
  <si>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</si>
  <si>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</si>
  <si>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</si>
  <si>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</si>
  <si>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</si>
  <si>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</si>
  <si>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</si>
  <si>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</si>
  <si>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</si>
  <si>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</si>
  <si>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</si>
  <si>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</si>
  <si>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</si>
  <si>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</si>
  <si>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</si>
  <si>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</si>
  <si>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</si>
  <si>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</si>
  <si>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</si>
  <si>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</si>
  <si>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</si>
  <si>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</si>
  <si>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</si>
  <si>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</si>
  <si>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</si>
  <si>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</si>
  <si>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</si>
  <si>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</si>
  <si>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</si>
  <si>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</si>
  <si>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</si>
  <si>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</si>
  <si>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</si>
  <si>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</si>
  <si>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</si>
  <si>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</si>
  <si>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</si>
  <si>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</si>
  <si>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</si>
  <si>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</si>
  <si>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</si>
  <si>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</si>
  <si>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</si>
  <si>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</si>
  <si>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</si>
  <si>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</si>
  <si>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</si>
  <si>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</si>
  <si>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</si>
  <si>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</si>
  <si>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</si>
  <si>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</si>
  <si>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</si>
  <si>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</si>
  <si>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</si>
  <si>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</si>
  <si>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</si>
  <si>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</si>
  <si>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</si>
  <si>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</si>
  <si>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</si>
  <si>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</si>
  <si>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</si>
  <si>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</si>
  <si>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</si>
  <si>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</si>
  <si>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</si>
  <si>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</si>
  <si>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</si>
  <si>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</si>
  <si>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</si>
  <si>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</si>
  <si>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</si>
  <si>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</si>
  <si>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</si>
  <si>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</si>
  <si>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</si>
  <si>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</si>
  <si>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</si>
  <si>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</si>
  <si>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</si>
  <si>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</si>
  <si>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</si>
  <si>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</si>
  <si>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</si>
  <si>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</si>
  <si>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</si>
  <si>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</si>
  <si>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</si>
  <si>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</si>
  <si>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</si>
  <si>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</si>
  <si>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</si>
  <si>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</si>
  <si>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</si>
  <si>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</si>
  <si>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</si>
  <si>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</si>
  <si>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</si>
  <si>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</si>
  <si>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</si>
  <si>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</si>
  <si>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</si>
  <si>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</si>
  <si>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</si>
  <si>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</si>
  <si>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</si>
  <si>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</si>
  <si>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</si>
  <si>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</si>
  <si>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</si>
  <si>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</si>
  <si>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</si>
  <si>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</si>
  <si>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</si>
  <si>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</si>
  <si>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</si>
  <si>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</si>
  <si>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</si>
  <si>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</si>
  <si>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</si>
  <si>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</si>
  <si>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</si>
  <si>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</si>
  <si>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</si>
  <si>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</si>
  <si>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</si>
  <si>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</si>
  <si>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</si>
  <si>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</si>
  <si>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</si>
  <si>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</si>
  <si>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</si>
  <si>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</si>
  <si>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</si>
  <si>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</si>
  <si>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</si>
  <si>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</si>
  <si>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</si>
  <si>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</si>
  <si>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</si>
  <si>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</si>
  <si>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</si>
  <si>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</si>
  <si>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</si>
  <si>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</si>
  <si>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</si>
  <si>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</si>
  <si>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</si>
  <si>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</si>
  <si>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</si>
  <si>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</si>
  <si>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</si>
  <si>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</si>
  <si>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</si>
  <si>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</si>
  <si>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</si>
  <si>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</si>
  <si>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</si>
  <si>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</si>
  <si>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</si>
  <si>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</si>
  <si>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</si>
  <si>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</si>
  <si>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</si>
  <si>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</si>
  <si>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</si>
  <si>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</si>
  <si>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</si>
  <si>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</si>
  <si>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</si>
  <si>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</si>
  <si>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</si>
  <si>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</si>
  <si>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</si>
  <si>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</si>
  <si>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</si>
  <si>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</si>
  <si>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</si>
  <si>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</si>
  <si>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</si>
  <si>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</si>
  <si>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</si>
  <si>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</si>
  <si>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</si>
  <si>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</si>
  <si>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</si>
  <si>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</si>
  <si>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</si>
  <si>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</si>
  <si>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</si>
  <si>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</si>
  <si>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</si>
  <si>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</si>
  <si>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</si>
  <si>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</si>
  <si>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</si>
  <si>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</si>
  <si>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</si>
  <si>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</si>
  <si>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</si>
  <si>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</si>
  <si>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</si>
  <si>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</si>
  <si>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</si>
  <si>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</si>
  <si>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</si>
  <si>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</si>
  <si>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</si>
  <si>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</si>
  <si>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</si>
  <si>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</si>
  <si>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</si>
  <si>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</si>
  <si>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</si>
  <si>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</si>
  <si>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</si>
  <si>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</si>
  <si>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</si>
  <si>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</si>
  <si>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</si>
  <si>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</si>
  <si>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</si>
  <si>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</si>
  <si>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</si>
  <si>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</si>
  <si>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</si>
  <si>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</si>
  <si>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</si>
  <si>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</si>
  <si>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</si>
  <si>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</si>
  <si>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</si>
  <si>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</si>
  <si>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</si>
  <si>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</si>
  <si>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</si>
  <si>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</si>
  <si>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</si>
  <si>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</si>
  <si>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</si>
  <si>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</si>
  <si>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</si>
  <si>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</si>
  <si>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</si>
  <si>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</si>
  <si>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</si>
  <si>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</si>
  <si>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</si>
  <si>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</si>
  <si>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</si>
  <si>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</si>
  <si>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</si>
  <si>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</si>
  <si>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</si>
  <si>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</si>
  <si>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</si>
  <si>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</si>
  <si>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</si>
  <si>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</si>
  <si>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</si>
  <si>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</si>
  <si>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</si>
  <si>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</si>
  <si>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</si>
  <si>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</si>
  <si>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</si>
  <si>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</si>
  <si>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</si>
  <si>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</si>
  <si>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</si>
  <si>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</si>
  <si>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</si>
  <si>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</si>
  <si>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</si>
  <si>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</si>
  <si>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</si>
  <si>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</si>
  <si>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</si>
  <si>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</si>
  <si>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</si>
  <si>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</si>
  <si>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</si>
  <si>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</si>
  <si>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</si>
  <si>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</si>
  <si>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</si>
  <si>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</si>
  <si>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</si>
  <si>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</si>
  <si>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</si>
  <si>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</si>
  <si>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</si>
  <si>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</si>
  <si>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</si>
  <si>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</si>
  <si>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</si>
  <si>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</si>
  <si>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</si>
  <si>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</si>
  <si>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</si>
  <si>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</si>
  <si>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</si>
  <si>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</si>
  <si>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</si>
  <si>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</si>
  <si>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</si>
  <si>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</si>
  <si>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</si>
  <si>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</si>
  <si>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</si>
  <si>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</si>
  <si>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</si>
  <si>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</si>
  <si>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</si>
  <si>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</si>
  <si>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</si>
  <si>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</si>
  <si>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</si>
  <si>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</si>
  <si>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</si>
  <si>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</si>
  <si>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</si>
  <si>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</si>
  <si>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</si>
  <si>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</si>
  <si>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</si>
  <si>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</si>
  <si>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</si>
  <si>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</si>
  <si>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</si>
  <si>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</si>
  <si>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</si>
  <si>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</si>
  <si>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</si>
  <si>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</si>
  <si>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</si>
  <si>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</si>
  <si>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</si>
  <si>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</si>
  <si>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</si>
  <si>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</si>
  <si>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</si>
  <si>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</si>
  <si>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</si>
  <si>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</si>
  <si>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</si>
  <si>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</si>
  <si>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</si>
  <si>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</si>
  <si>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</si>
  <si>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</si>
  <si>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</si>
  <si>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</si>
  <si>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</si>
  <si>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</si>
  <si>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</si>
  <si>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</si>
  <si>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</si>
  <si>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</si>
  <si>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</si>
  <si>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</si>
  <si>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</si>
  <si>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</si>
  <si>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</si>
  <si>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</si>
  <si>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</si>
  <si>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</si>
  <si>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</si>
  <si>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</si>
  <si>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</si>
  <si>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</si>
  <si>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</si>
  <si>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</si>
  <si>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</si>
  <si>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</si>
  <si>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</si>
  <si>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</si>
  <si>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</si>
  <si>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</si>
  <si>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</si>
  <si>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</si>
  <si>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</si>
  <si>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</si>
  <si>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</si>
  <si>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</si>
  <si>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</si>
  <si>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</si>
  <si>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</si>
  <si>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</si>
  <si>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</si>
  <si>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</si>
  <si>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</si>
  <si>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</si>
  <si>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</si>
  <si>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</si>
  <si>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</si>
  <si>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</si>
  <si>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</si>
  <si>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</si>
  <si>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</si>
  <si>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</si>
  <si>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</si>
  <si>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</si>
  <si>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</si>
  <si>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</si>
  <si>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</si>
  <si>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</si>
  <si>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</si>
  <si>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</si>
  <si>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</si>
  <si>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</si>
  <si>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</si>
  <si>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</si>
  <si>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</si>
  <si>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</si>
  <si>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</si>
  <si>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</si>
  <si>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</si>
  <si>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</si>
  <si>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</si>
  <si>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</si>
  <si>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</si>
  <si>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</si>
  <si>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</si>
  <si>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</si>
  <si>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</si>
  <si>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</si>
  <si>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</si>
  <si>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</si>
  <si>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</si>
  <si>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</si>
  <si>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</si>
  <si>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</si>
  <si>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</si>
  <si>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</si>
  <si>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</si>
  <si>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</si>
  <si>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</si>
  <si>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</si>
  <si>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</si>
  <si>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</si>
  <si>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</si>
  <si>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</si>
  <si>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</si>
  <si>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</si>
  <si>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</si>
  <si>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</si>
  <si>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</si>
  <si>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</si>
  <si>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</si>
  <si>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</si>
  <si>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</si>
  <si>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</si>
  <si>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</si>
  <si>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</si>
  <si>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</si>
  <si>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</si>
  <si>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</si>
  <si>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</si>
  <si>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</si>
  <si>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</si>
  <si>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</si>
  <si>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</si>
  <si>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</si>
  <si>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</si>
  <si>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</si>
  <si>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</si>
  <si>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</si>
  <si>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</si>
  <si>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</si>
  <si>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</si>
  <si>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</si>
  <si>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</si>
  <si>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</si>
  <si>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</si>
  <si>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</si>
  <si>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</si>
  <si>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</si>
  <si>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</si>
  <si>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</si>
  <si>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</si>
  <si>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</si>
  <si>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</si>
  <si>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</si>
  <si>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</si>
  <si>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</si>
  <si>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</si>
  <si>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</si>
  <si>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</si>
  <si>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</si>
  <si>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</si>
  <si>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</si>
  <si>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</si>
  <si>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</si>
  <si>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</si>
  <si>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</si>
  <si>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</si>
  <si>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</si>
  <si>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</si>
  <si>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</si>
  <si>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</si>
  <si>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</si>
  <si>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</si>
  <si>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</si>
  <si>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</si>
  <si>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</si>
  <si>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</si>
  <si>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</si>
  <si>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</si>
  <si>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</si>
  <si>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</si>
  <si>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</si>
  <si>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</si>
  <si>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</si>
  <si>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</si>
  <si>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</si>
  <si>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</si>
  <si>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</si>
  <si>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</si>
  <si>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</si>
  <si>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</si>
  <si>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</si>
  <si>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</si>
  <si>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</si>
  <si>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</si>
  <si>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</si>
  <si>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</si>
  <si>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</si>
  <si>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</si>
  <si>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</si>
  <si>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</si>
  <si>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</si>
  <si>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</si>
  <si>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</si>
  <si>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</si>
  <si>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</si>
  <si>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</si>
  <si>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</si>
  <si>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</si>
  <si>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</si>
  <si>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</si>
  <si>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</si>
  <si>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</si>
  <si>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</si>
  <si>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</si>
  <si>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</si>
  <si>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</si>
  <si>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</si>
  <si>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</si>
  <si>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</si>
  <si>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</si>
  <si>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</si>
  <si>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</si>
  <si>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</si>
  <si>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</si>
  <si>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</si>
  <si>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</si>
  <si>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</si>
  <si>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</si>
  <si>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</si>
  <si>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</si>
  <si>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</si>
  <si>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</si>
  <si>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</si>
  <si>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</si>
  <si>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</si>
  <si>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</si>
  <si>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</si>
  <si>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</si>
  <si>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</si>
  <si>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</si>
  <si>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</si>
  <si>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</si>
  <si>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</si>
  <si>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</si>
  <si>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</si>
  <si>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</si>
  <si>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</si>
  <si>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</si>
  <si>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</si>
  <si>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</si>
  <si>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</si>
  <si>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</si>
  <si>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</si>
  <si>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</si>
  <si>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</si>
  <si>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</si>
  <si>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</si>
  <si>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</si>
  <si>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</si>
  <si>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</si>
  <si>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</si>
  <si>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</si>
  <si>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</si>
  <si>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</si>
  <si>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</si>
  <si>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</si>
  <si>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</si>
  <si>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</si>
  <si>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</si>
  <si>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</si>
  <si>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</si>
  <si>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</si>
  <si>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</si>
  <si>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</si>
  <si>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</si>
  <si>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</si>
  <si>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</si>
  <si>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</si>
  <si>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</si>
  <si>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</si>
  <si>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</si>
  <si>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</si>
  <si>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</si>
  <si>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</si>
  <si>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</si>
  <si>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</si>
  <si>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</si>
  <si>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</si>
  <si>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</si>
  <si>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</si>
  <si>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</si>
  <si>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</si>
  <si>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</si>
  <si>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</si>
  <si>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</si>
  <si>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</si>
  <si>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</si>
  <si>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</si>
  <si>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</si>
  <si>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</si>
  <si>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</si>
  <si>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</si>
  <si>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</si>
  <si>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</si>
  <si>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</si>
  <si>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</si>
  <si>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</si>
  <si>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</si>
  <si>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</si>
  <si>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</si>
  <si>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</si>
  <si>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</si>
  <si>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</si>
  <si>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</si>
  <si>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</si>
  <si>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</si>
  <si>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</si>
  <si>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</si>
  <si>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</si>
  <si>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</si>
  <si>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</si>
  <si>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</si>
  <si>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</si>
  <si>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</si>
  <si>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</si>
  <si>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</si>
  <si>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</si>
  <si>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</si>
  <si>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</si>
  <si>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</si>
  <si>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</si>
  <si>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</si>
  <si>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</si>
  <si>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</si>
  <si>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</si>
  <si>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</si>
  <si>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</si>
  <si>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</si>
  <si>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</si>
  <si>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</si>
  <si>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</si>
  <si>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</si>
  <si>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</si>
  <si>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</si>
  <si>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</si>
  <si>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</si>
  <si>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</si>
  <si>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</si>
  <si>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</si>
  <si>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</si>
  <si>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</si>
  <si>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</si>
  <si>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</si>
  <si>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</si>
  <si>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</si>
  <si>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</si>
  <si>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</si>
  <si>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</si>
  <si>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</si>
  <si>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</si>
  <si>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</si>
  <si>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</si>
  <si>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</si>
  <si>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</si>
  <si>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</si>
  <si>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</si>
  <si>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</si>
  <si>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</si>
  <si>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</si>
  <si>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</si>
  <si>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</si>
  <si>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</si>
  <si>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</si>
  <si>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</si>
  <si>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</si>
  <si>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</si>
  <si>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</si>
  <si>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</si>
  <si>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</si>
  <si>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</si>
  <si>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</si>
  <si>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</si>
  <si>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</si>
  <si>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</si>
  <si>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</si>
  <si>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</si>
  <si>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</si>
  <si>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</si>
  <si>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</si>
  <si>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</si>
  <si>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</si>
  <si>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</si>
  <si>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</si>
  <si>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</si>
  <si>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</si>
  <si>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</si>
  <si>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</si>
  <si>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</si>
  <si>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</si>
  <si>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</si>
  <si>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</si>
  <si>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</si>
  <si>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</si>
  <si>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</si>
  <si>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</si>
  <si>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</si>
  <si>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</si>
  <si>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</si>
  <si>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</si>
  <si>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</si>
  <si>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</si>
  <si>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</si>
  <si>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</si>
  <si>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</si>
  <si>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</si>
  <si>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</si>
  <si>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</si>
  <si>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</si>
  <si>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</si>
  <si>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</si>
  <si>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</si>
  <si>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</si>
  <si>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</si>
  <si>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</si>
  <si>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</si>
  <si>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</si>
  <si>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</si>
  <si>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</si>
  <si>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</si>
  <si>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</si>
  <si>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</si>
  <si>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</si>
  <si>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</si>
  <si>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</si>
  <si>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</si>
  <si>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</si>
  <si>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</si>
  <si>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</si>
  <si>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</si>
  <si>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</si>
  <si>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</si>
  <si>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</si>
  <si>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</si>
  <si>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</si>
  <si>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</si>
  <si>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</si>
  <si>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</si>
  <si>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</si>
  <si>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</si>
  <si>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</si>
  <si>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</si>
  <si>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</si>
  <si>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</si>
  <si>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</si>
  <si>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</si>
  <si>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</si>
  <si>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</si>
  <si>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</si>
  <si>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</si>
  <si>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</si>
  <si>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</si>
  <si>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</si>
  <si>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</si>
  <si>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</si>
  <si>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</si>
  <si>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</si>
  <si>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</si>
  <si>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</si>
  <si>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</si>
  <si>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</si>
  <si>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</si>
  <si>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</si>
  <si>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</si>
  <si>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</si>
  <si>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</si>
  <si>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</si>
  <si>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</si>
  <si>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</si>
  <si>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</si>
  <si>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</si>
  <si>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</si>
  <si>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</si>
  <si>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</si>
  <si>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</si>
  <si>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</si>
  <si>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</si>
  <si>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</si>
  <si>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</si>
  <si>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</si>
  <si>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</si>
  <si>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</si>
  <si>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</si>
  <si>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</si>
  <si>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</si>
  <si>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</si>
  <si>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</si>
  <si>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</si>
  <si>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</si>
  <si>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</si>
  <si>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</si>
  <si>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</si>
  <si>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</si>
  <si>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</si>
  <si>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</si>
  <si>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</si>
  <si>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</si>
  <si>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</si>
  <si>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</si>
  <si>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</si>
  <si>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</si>
  <si>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</si>
  <si>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</si>
  <si>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</si>
  <si>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</si>
  <si>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</si>
  <si>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</si>
  <si>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</si>
  <si>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</si>
  <si>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</si>
  <si>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</si>
  <si>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</si>
  <si>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</si>
  <si>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</si>
  <si>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</si>
  <si>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</si>
  <si>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</si>
  <si>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</si>
  <si>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</si>
  <si>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</si>
  <si>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</si>
  <si>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</si>
  <si>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</si>
  <si>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</si>
  <si>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</si>
  <si>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</si>
  <si>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</si>
  <si>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</si>
  <si>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</si>
  <si>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</si>
  <si>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</si>
  <si>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</si>
  <si>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</si>
  <si>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</si>
  <si>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</si>
  <si>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</si>
  <si>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</si>
  <si>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</si>
  <si>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</si>
  <si>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</si>
  <si>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</si>
  <si>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</si>
  <si>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</si>
  <si>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</si>
  <si>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</si>
  <si>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</si>
  <si>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</si>
  <si>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</si>
  <si>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</si>
  <si>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</si>
  <si>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</si>
  <si>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</si>
  <si>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</si>
  <si>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</si>
  <si>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</si>
  <si>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</si>
  <si>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</si>
  <si>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</si>
  <si>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</si>
  <si>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</si>
  <si>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</si>
  <si>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</si>
  <si>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</si>
  <si>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</si>
  <si>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</si>
  <si>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</si>
  <si>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</si>
  <si>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</si>
  <si>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</si>
  <si>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</si>
  <si>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</si>
  <si>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</si>
  <si>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</si>
  <si>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</si>
  <si>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</si>
  <si>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</si>
  <si>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</si>
  <si>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</si>
  <si>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</si>
  <si>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</si>
  <si>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</si>
  <si>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</si>
  <si>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</si>
  <si>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</si>
  <si>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</si>
  <si>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</si>
  <si>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</si>
  <si>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</si>
  <si>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</si>
  <si>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</si>
  <si>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</si>
  <si>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</si>
  <si>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</si>
  <si>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</si>
  <si>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</si>
  <si>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</si>
  <si>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</si>
  <si>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</si>
  <si>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</si>
  <si>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</si>
  <si>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</si>
  <si>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</si>
  <si>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</si>
  <si>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</si>
  <si>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</si>
  <si>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</si>
  <si>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</si>
  <si>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</si>
  <si>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</si>
  <si>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</si>
  <si>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</si>
  <si>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</si>
  <si>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</si>
  <si>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</si>
  <si>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</si>
  <si>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</si>
  <si>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</si>
  <si>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</si>
  <si>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</si>
  <si>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</si>
  <si>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</si>
  <si>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</si>
  <si>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</si>
  <si>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</si>
  <si>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</si>
  <si>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</si>
  <si>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</si>
  <si>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</si>
  <si>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</si>
  <si>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</si>
  <si>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</si>
  <si>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</si>
  <si>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</si>
  <si>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</si>
  <si>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</si>
  <si>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</si>
  <si>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</si>
  <si>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</si>
  <si>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</si>
  <si>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</si>
  <si>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</si>
  <si>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</si>
  <si>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</si>
  <si>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</si>
  <si>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</si>
  <si>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</si>
  <si>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</si>
  <si>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</si>
  <si>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</si>
  <si>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</si>
  <si>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</si>
  <si>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</si>
  <si>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</si>
  <si>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</si>
  <si>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</si>
  <si>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</si>
  <si>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</si>
  <si>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</si>
  <si>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</si>
  <si>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</si>
  <si>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</si>
  <si>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</si>
  <si>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</si>
  <si>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</si>
  <si>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</si>
  <si>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</si>
  <si>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</si>
  <si>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</si>
  <si>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</si>
  <si>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</si>
  <si>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</si>
  <si>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</si>
  <si>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</si>
  <si>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</si>
  <si>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</si>
  <si>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</si>
  <si>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</si>
  <si>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</si>
  <si>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</si>
  <si>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</si>
  <si>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</si>
  <si>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</si>
  <si>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</si>
  <si>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</si>
  <si>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</si>
  <si>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</si>
  <si>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</si>
  <si>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</si>
  <si>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</si>
  <si>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</si>
  <si>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</si>
  <si>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</si>
  <si>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</si>
  <si>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</si>
  <si>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</si>
  <si>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</si>
  <si>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</si>
  <si>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</si>
  <si>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</si>
  <si>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</si>
  <si>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</si>
  <si>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</si>
  <si>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</si>
  <si>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</si>
  <si>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</si>
  <si>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</si>
  <si>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</si>
  <si>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</si>
  <si>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</si>
  <si>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</si>
  <si>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</si>
  <si>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</si>
  <si>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</si>
  <si>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</si>
  <si>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</si>
  <si>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</si>
  <si>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</si>
  <si>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</si>
  <si>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</si>
  <si>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</si>
  <si>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</si>
  <si>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</si>
  <si>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</si>
  <si>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</si>
  <si>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</si>
  <si>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</si>
  <si>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</si>
  <si>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</si>
  <si>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</si>
  <si>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</si>
  <si>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</si>
  <si>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</si>
  <si>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</si>
  <si>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</si>
  <si>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</si>
  <si>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</si>
  <si>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</si>
  <si>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</si>
  <si>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</si>
  <si>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</si>
  <si>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</si>
  <si>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</si>
  <si>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</si>
  <si>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</si>
  <si>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</si>
  <si>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</si>
  <si>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</si>
  <si>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</si>
  <si>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</si>
  <si>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</si>
  <si>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</si>
  <si>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</si>
  <si>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</si>
  <si>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</si>
  <si>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</si>
  <si>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</si>
  <si>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</si>
  <si>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</si>
  <si>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</si>
  <si>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</si>
  <si>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</si>
  <si>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</si>
  <si>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</si>
  <si>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</si>
  <si>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</si>
  <si>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</si>
  <si>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</si>
  <si>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</si>
  <si>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</si>
  <si>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</si>
  <si>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</si>
  <si>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</si>
  <si>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</si>
  <si>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</si>
  <si>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</si>
  <si>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</si>
  <si>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</si>
  <si>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</si>
  <si>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</si>
  <si>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</si>
  <si>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</si>
  <si>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</si>
  <si>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</si>
  <si>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</si>
  <si>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</si>
  <si>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</si>
  <si>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</si>
  <si>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</si>
  <si>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</si>
  <si>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</si>
  <si>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</si>
  <si>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</si>
  <si>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</si>
  <si>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</si>
  <si>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</si>
  <si>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</si>
  <si>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</si>
  <si>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</si>
  <si>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</si>
  <si>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</si>
  <si>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</si>
  <si>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</si>
  <si>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</si>
  <si>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</si>
  <si>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</si>
  <si>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</si>
  <si>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</si>
  <si>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</si>
  <si>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</si>
  <si>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</si>
  <si>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</si>
  <si>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</si>
  <si>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</si>
  <si>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</si>
  <si>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</si>
  <si>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</si>
  <si>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</si>
  <si>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</si>
  <si>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</si>
  <si>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</si>
  <si>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</si>
  <si>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</si>
  <si>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</si>
  <si>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</si>
  <si>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</si>
  <si>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</si>
  <si>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</si>
  <si>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</si>
  <si>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</si>
  <si>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</si>
  <si>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</si>
  <si>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</si>
  <si>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</si>
  <si>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</si>
  <si>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</si>
  <si>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</si>
  <si>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</si>
  <si>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</si>
  <si>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</si>
  <si>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</si>
  <si>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</si>
  <si>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</si>
  <si>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</si>
  <si>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</si>
  <si>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</si>
  <si>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</si>
  <si>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</si>
  <si>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</si>
  <si>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</si>
  <si>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</si>
  <si>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</si>
  <si>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</si>
  <si>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</si>
  <si>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</si>
  <si>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</si>
  <si>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</si>
  <si>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</si>
  <si>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</si>
  <si>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</si>
  <si>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</si>
  <si>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</si>
  <si>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</si>
  <si>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</si>
  <si>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</si>
  <si>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</si>
  <si>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</si>
  <si>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</si>
  <si>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</si>
  <si>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</si>
  <si>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</si>
  <si>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</si>
  <si>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</si>
  <si>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</si>
  <si>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</si>
  <si>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</si>
  <si>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</si>
  <si>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</si>
  <si>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</si>
  <si>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</si>
  <si>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</si>
  <si>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</si>
  <si>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</si>
  <si>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</si>
  <si>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</si>
  <si>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</si>
  <si>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</si>
  <si>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</si>
  <si>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</si>
  <si>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</si>
  <si>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</si>
  <si>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</si>
  <si>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</si>
  <si>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</si>
  <si>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</si>
  <si>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</si>
  <si>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</si>
  <si>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</si>
  <si>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</si>
  <si>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</si>
  <si>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</si>
  <si>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</si>
  <si>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</si>
  <si>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</si>
  <si>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</si>
  <si>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</si>
  <si>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</si>
  <si>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</si>
  <si>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</si>
  <si>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</si>
  <si>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</si>
  <si>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</si>
  <si>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</si>
  <si>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</si>
  <si>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</si>
  <si>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</si>
  <si>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</si>
  <si>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</si>
  <si>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</si>
  <si>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</si>
  <si>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</si>
  <si>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</si>
  <si>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</si>
  <si>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</si>
  <si>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</si>
  <si>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</si>
  <si>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</si>
  <si>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</si>
  <si>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</si>
  <si>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</si>
  <si>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</si>
  <si>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</si>
  <si>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</si>
  <si>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</si>
  <si>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</si>
  <si>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</si>
  <si>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</si>
  <si>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</si>
  <si>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</si>
  <si>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</si>
  <si>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</si>
  <si>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</si>
  <si>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</si>
  <si>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</si>
  <si>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</si>
  <si>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</si>
  <si>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</si>
  <si>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</si>
  <si>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</si>
  <si>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</si>
  <si>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</si>
  <si>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</si>
  <si>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</si>
  <si>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</si>
  <si>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</si>
  <si>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</si>
  <si>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</si>
  <si>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</si>
  <si>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</si>
  <si>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</si>
  <si>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</si>
  <si>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</si>
  <si>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</si>
  <si>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</si>
  <si>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</si>
  <si>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</si>
  <si>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</si>
  <si>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</si>
  <si>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</si>
  <si>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</si>
  <si>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</si>
  <si>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</si>
  <si>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</si>
  <si>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</si>
  <si>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</si>
  <si>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</si>
  <si>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</si>
  <si>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</si>
  <si>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</si>
  <si>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</si>
  <si>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</si>
  <si>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</si>
  <si>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</si>
  <si>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</si>
  <si>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</si>
  <si>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</si>
  <si>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</si>
  <si>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</si>
  <si>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</si>
  <si>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</si>
  <si>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</si>
  <si>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</si>
  <si>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</si>
  <si>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</si>
  <si>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</si>
  <si>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</si>
  <si>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</si>
  <si>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</si>
  <si>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</si>
  <si>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</si>
  <si>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</si>
  <si>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</si>
  <si>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</si>
  <si>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</si>
  <si>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</si>
  <si>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</si>
  <si>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</si>
  <si>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</si>
  <si>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</si>
  <si>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</si>
  <si>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</si>
  <si>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</si>
  <si>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</si>
  <si>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</si>
  <si>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</si>
  <si>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</si>
  <si>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</si>
  <si>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</si>
  <si>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</si>
  <si>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</si>
  <si>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</si>
  <si>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</si>
  <si>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</si>
  <si>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</si>
  <si>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</si>
  <si>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</si>
  <si>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</si>
  <si>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</si>
  <si>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</si>
  <si>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</si>
  <si>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</si>
  <si>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</si>
  <si>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</si>
  <si>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</si>
  <si>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</si>
  <si>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</si>
  <si>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</si>
  <si>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</si>
  <si>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</si>
  <si>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</si>
  <si>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</si>
  <si>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</si>
  <si>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</si>
  <si>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</si>
  <si>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</si>
  <si>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</si>
  <si>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</si>
  <si>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</si>
  <si>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</si>
  <si>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</si>
  <si>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</si>
  <si>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</si>
  <si>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</si>
  <si>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</si>
  <si>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</si>
  <si>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</si>
  <si>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</si>
  <si>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</si>
  <si>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</si>
  <si>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</si>
  <si>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</si>
  <si>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</si>
  <si>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</si>
  <si>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</si>
  <si>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</si>
  <si>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</si>
  <si>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</si>
  <si>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</si>
  <si>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</si>
  <si>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</si>
  <si>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</si>
  <si>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</si>
  <si>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</si>
  <si>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</si>
  <si>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</si>
  <si>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</si>
  <si>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</si>
  <si>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</si>
  <si>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</si>
  <si>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</si>
  <si>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</si>
  <si>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</si>
  <si>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</si>
  <si>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</si>
  <si>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</si>
  <si>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</si>
  <si>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</si>
  <si>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</si>
  <si>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</si>
  <si>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</si>
  <si>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</si>
  <si>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</si>
  <si>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</si>
  <si>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</si>
  <si>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</si>
  <si>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</si>
  <si>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</si>
  <si>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</si>
  <si>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</si>
  <si>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</si>
  <si>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</si>
  <si>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</si>
  <si>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</si>
  <si>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</si>
  <si>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</si>
  <si>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</si>
  <si>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</si>
  <si>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</si>
  <si>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</si>
  <si>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</si>
  <si>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</si>
  <si>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</si>
  <si>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</si>
  <si>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</si>
  <si>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</si>
  <si>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</si>
  <si>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</si>
  <si>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</si>
  <si>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</si>
  <si>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</si>
  <si>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</si>
  <si>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</si>
  <si>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</si>
  <si>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</si>
  <si>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</si>
  <si>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</si>
  <si>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</si>
  <si>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</si>
  <si>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</si>
  <si>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</si>
  <si>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</si>
  <si>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</si>
  <si>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</si>
  <si>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</si>
  <si>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</si>
  <si>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</si>
  <si>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</si>
  <si>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</si>
  <si>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</si>
  <si>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</si>
  <si>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</si>
  <si>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</si>
  <si>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</si>
  <si>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</si>
  <si>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</si>
  <si>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</si>
  <si>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</si>
  <si>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</si>
  <si>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</si>
  <si>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</si>
  <si>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</si>
  <si>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</si>
  <si>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</si>
  <si>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</si>
  <si>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</si>
  <si>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</si>
  <si>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</si>
  <si>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</si>
  <si>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</si>
  <si>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</si>
  <si>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</si>
  <si>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</si>
  <si>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</si>
  <si>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</si>
  <si>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</si>
  <si>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</si>
  <si>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</si>
  <si>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</si>
  <si>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</si>
  <si>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</si>
  <si>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</si>
  <si>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</si>
  <si>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</si>
  <si>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</si>
  <si>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</si>
  <si>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</si>
  <si>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</si>
  <si>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</si>
  <si>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</si>
  <si>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</si>
  <si>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</si>
  <si>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</si>
  <si>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</si>
  <si>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</si>
  <si>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</si>
  <si>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</si>
  <si>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</si>
  <si>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</si>
  <si>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</si>
  <si>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</si>
  <si>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</si>
  <si>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</si>
  <si>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</si>
  <si>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</si>
  <si>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</si>
  <si>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</si>
  <si>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</si>
  <si>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</si>
  <si>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</si>
  <si>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</si>
  <si>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</si>
  <si>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</si>
  <si>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</si>
  <si>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</si>
  <si>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</si>
  <si>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</si>
  <si>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</si>
  <si>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</si>
  <si>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</si>
  <si>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</si>
  <si>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</si>
  <si>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</si>
  <si>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</si>
  <si>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</si>
  <si>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</si>
  <si>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</si>
  <si>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</si>
  <si>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</si>
  <si>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</si>
  <si>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</si>
  <si>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</si>
  <si>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</si>
  <si>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</si>
  <si>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</si>
  <si>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</si>
  <si>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</si>
  <si>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</si>
  <si>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</si>
  <si>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</si>
  <si>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</si>
  <si>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</si>
  <si>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</si>
  <si>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</si>
  <si>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</si>
  <si>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</si>
  <si>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</si>
  <si>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</si>
  <si>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</si>
  <si>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</si>
  <si>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</si>
  <si>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</si>
  <si>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</si>
  <si>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</si>
  <si>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</si>
  <si>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</si>
  <si>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</si>
  <si>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</si>
  <si>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</si>
  <si>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</si>
  <si>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</si>
  <si>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</si>
  <si>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</si>
  <si>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</si>
  <si>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</si>
  <si>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</si>
  <si>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</si>
  <si>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</si>
  <si>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</si>
  <si>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</si>
  <si>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</si>
  <si>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</si>
  <si>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</si>
  <si>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</si>
  <si>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</si>
  <si>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</si>
  <si>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</si>
  <si>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</si>
  <si>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</si>
  <si>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</si>
  <si>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</si>
  <si>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</si>
  <si>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</si>
  <si>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</si>
  <si>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</si>
  <si>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</si>
  <si>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</si>
  <si>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</si>
  <si>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</si>
  <si>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</si>
  <si>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</si>
  <si>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</si>
  <si>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</si>
  <si>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</si>
  <si>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</si>
  <si>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</si>
  <si>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</si>
  <si>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</si>
  <si>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</si>
  <si>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</si>
  <si>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</si>
  <si>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</si>
  <si>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</si>
  <si>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</si>
  <si>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</si>
  <si>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</si>
  <si>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</si>
  <si>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</si>
  <si>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</si>
  <si>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</si>
  <si>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</si>
  <si>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</si>
  <si>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</si>
  <si>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</si>
  <si>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</si>
  <si>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</si>
  <si>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</si>
  <si>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</si>
  <si>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</si>
  <si>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</si>
  <si>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</si>
  <si>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</si>
  <si>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</si>
  <si>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</si>
  <si>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</si>
  <si>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</si>
  <si>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</si>
  <si>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</si>
  <si>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</si>
  <si>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</si>
  <si>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</si>
  <si>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</si>
  <si>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</si>
  <si>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</si>
  <si>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</si>
  <si>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</si>
  <si>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</si>
  <si>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</si>
  <si>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</si>
  <si>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</si>
  <si>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</si>
  <si>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</si>
  <si>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</si>
  <si>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</si>
  <si>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</si>
  <si>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</si>
  <si>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</si>
  <si>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</si>
  <si>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</si>
  <si>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</si>
  <si>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</si>
  <si>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</si>
  <si>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</si>
  <si>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</si>
  <si>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</si>
  <si>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</si>
  <si>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</si>
  <si>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</si>
  <si>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</si>
  <si>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</si>
  <si>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</si>
  <si>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</si>
  <si>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</si>
  <si>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</si>
  <si>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</si>
  <si>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</si>
  <si>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</si>
  <si>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</si>
  <si>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</si>
  <si>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</si>
  <si>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</si>
  <si>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</si>
  <si>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</si>
  <si>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</si>
  <si>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</si>
  <si>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</si>
  <si>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</si>
  <si>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</si>
  <si>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</si>
  <si>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</si>
  <si>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</si>
  <si>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</si>
  <si>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</si>
  <si>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</si>
  <si>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</si>
  <si>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</si>
  <si>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</si>
  <si>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</si>
  <si>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</si>
  <si>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</si>
  <si>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</si>
  <si>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</si>
  <si>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</si>
  <si>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</si>
  <si>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</si>
  <si>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</si>
  <si>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</si>
  <si>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</si>
  <si>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</si>
  <si>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</si>
  <si>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</si>
  <si>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</si>
  <si>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</si>
  <si>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</si>
  <si>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</si>
  <si>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</si>
  <si>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</si>
  <si>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</si>
  <si>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</si>
  <si>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</si>
  <si>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</si>
  <si>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</si>
  <si>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</si>
  <si>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</si>
  <si>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</si>
  <si>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</si>
  <si>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</si>
  <si>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</si>
  <si>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</si>
  <si>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</si>
  <si>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</si>
  <si>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</si>
  <si>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</si>
  <si>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</si>
  <si>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</si>
  <si>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</si>
  <si>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</si>
  <si>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</si>
  <si>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</si>
  <si>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</si>
  <si>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</si>
  <si>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</si>
  <si>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</si>
  <si>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</si>
  <si>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</si>
  <si>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</si>
  <si>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</si>
  <si>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</si>
  <si>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</si>
  <si>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</si>
  <si>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</si>
  <si>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</si>
  <si>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</si>
  <si>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</si>
  <si>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</si>
  <si>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</si>
  <si>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</si>
  <si>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</si>
  <si>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</si>
  <si>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</si>
  <si>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</si>
  <si>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</si>
  <si>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</si>
  <si>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</si>
  <si>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</si>
  <si>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</si>
  <si>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</si>
  <si>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</si>
  <si>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</si>
  <si>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</si>
  <si>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</si>
  <si>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</si>
  <si>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</si>
  <si>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</si>
  <si>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</si>
  <si>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</si>
  <si>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</si>
  <si>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</si>
  <si>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</si>
  <si>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</si>
  <si>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</si>
  <si>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</si>
  <si>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</si>
  <si>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</si>
  <si>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</si>
  <si>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</si>
  <si>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</si>
  <si>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</si>
  <si>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</si>
  <si>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</si>
  <si>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</si>
  <si>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</si>
  <si>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</si>
  <si>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</si>
  <si>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</si>
  <si>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</si>
  <si>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</si>
  <si>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</si>
  <si>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</si>
  <si>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</si>
  <si>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</si>
  <si>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</si>
  <si>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</si>
  <si>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</si>
  <si>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</si>
  <si>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</si>
  <si>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</si>
  <si>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</si>
  <si>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</si>
  <si>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</si>
  <si>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</si>
  <si>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</si>
  <si>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</si>
  <si>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</si>
  <si>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</si>
  <si>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</si>
  <si>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</si>
  <si>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</si>
  <si>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</si>
  <si>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</si>
  <si>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</si>
  <si>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</si>
  <si>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</si>
  <si>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</si>
  <si>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</si>
  <si>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</si>
  <si>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</si>
  <si>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</si>
  <si>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</si>
  <si>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</si>
  <si>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</si>
  <si>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</si>
  <si>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</si>
  <si>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</si>
  <si>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</si>
  <si>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</si>
  <si>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</si>
  <si>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</si>
  <si>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</si>
  <si>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</si>
  <si>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</si>
  <si>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</si>
  <si>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</si>
  <si>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</si>
  <si>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</si>
  <si>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</si>
  <si>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</si>
  <si>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</si>
  <si>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</si>
  <si>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</si>
  <si>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</si>
  <si>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</si>
  <si>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</si>
  <si>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</si>
  <si>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</si>
  <si>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</si>
  <si>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</si>
  <si>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</si>
  <si>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</si>
  <si>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</si>
  <si>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</si>
  <si>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</si>
  <si>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</si>
  <si>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</si>
  <si>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</si>
  <si>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</si>
  <si>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</si>
  <si>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</si>
  <si>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</si>
  <si>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</si>
  <si>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</si>
  <si>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</si>
  <si>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</si>
  <si>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</si>
  <si>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</si>
  <si>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</si>
  <si>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</si>
  <si>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</si>
  <si>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</si>
  <si>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</si>
  <si>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</si>
  <si>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</si>
  <si>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</si>
  <si>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</si>
  <si>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</si>
  <si>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</si>
  <si>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</si>
  <si>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</si>
  <si>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</si>
  <si>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</si>
  <si>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</si>
  <si>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</si>
  <si>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</si>
  <si>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</si>
  <si>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</si>
  <si>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</si>
  <si>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</si>
  <si>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</si>
  <si>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</si>
  <si>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</si>
  <si>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</si>
  <si>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</si>
  <si>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</si>
  <si>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</si>
  <si>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</si>
  <si>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</si>
  <si>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</si>
  <si>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</si>
  <si>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</si>
  <si>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</si>
  <si>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</si>
  <si>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</si>
  <si>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</si>
  <si>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</si>
  <si>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</si>
  <si>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</si>
  <si>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</si>
  <si>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</si>
  <si>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</si>
  <si>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</si>
  <si>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</si>
  <si>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</si>
  <si>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</si>
  <si>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</si>
  <si>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</si>
  <si>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</si>
  <si>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</si>
  <si>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</si>
  <si>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</si>
  <si>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</si>
  <si>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</si>
  <si>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</si>
  <si>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</si>
  <si>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</si>
  <si>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</si>
  <si>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</si>
  <si>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</si>
  <si>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</si>
  <si>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</si>
  <si>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</si>
  <si>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</si>
  <si>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</si>
  <si>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</si>
  <si>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</si>
  <si>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</si>
  <si>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</si>
  <si>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</si>
  <si>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</si>
  <si>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</si>
  <si>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</si>
  <si>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</si>
  <si>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</si>
  <si>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</si>
  <si>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</si>
  <si>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</si>
  <si>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</si>
  <si>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</si>
  <si>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</si>
  <si>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</si>
  <si>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</si>
  <si>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</si>
  <si>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</si>
  <si>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</si>
  <si>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</si>
  <si>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</si>
  <si>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</si>
  <si>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</si>
  <si>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</si>
  <si>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</si>
  <si>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</si>
  <si>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</si>
  <si>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</si>
  <si>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</si>
  <si>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</si>
  <si>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</si>
  <si>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</si>
  <si>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</si>
  <si>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</si>
  <si>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</si>
  <si>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</si>
  <si>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</si>
  <si>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</si>
  <si>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</si>
  <si>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</si>
  <si>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</si>
  <si>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</si>
  <si>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</si>
  <si>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</si>
  <si>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</si>
  <si>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</si>
  <si>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</si>
  <si>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</si>
  <si>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</si>
  <si>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</si>
  <si>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</si>
  <si>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</si>
  <si>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</si>
  <si>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</si>
  <si>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</si>
  <si>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</si>
  <si>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</si>
  <si>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</si>
  <si>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</si>
  <si>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</si>
  <si>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</si>
  <si>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</si>
  <si>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</si>
  <si>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</si>
  <si>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</si>
  <si>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</si>
  <si>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</si>
  <si>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</si>
  <si>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</si>
  <si>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</si>
  <si>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</si>
  <si>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</si>
  <si>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</si>
  <si>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</si>
  <si>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</si>
  <si>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</si>
  <si>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</si>
  <si>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</si>
  <si>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</si>
  <si>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</si>
  <si>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</si>
  <si>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</si>
  <si>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</si>
  <si>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</si>
  <si>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</si>
  <si>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</si>
  <si>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</si>
  <si>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</si>
  <si>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</si>
  <si>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</si>
  <si>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</si>
  <si>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</si>
  <si>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</si>
  <si>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</si>
  <si>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</si>
  <si>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</si>
  <si>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</si>
  <si>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</si>
  <si>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</si>
  <si>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</si>
  <si>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</si>
  <si>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</si>
  <si>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</si>
  <si>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</si>
  <si>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</si>
  <si>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</si>
  <si>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</si>
  <si>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</si>
  <si>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</si>
  <si>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</si>
  <si>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</si>
  <si>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</si>
  <si>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</si>
  <si>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</si>
  <si>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</si>
  <si>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</si>
  <si>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</si>
  <si>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</si>
  <si>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</si>
  <si>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</si>
  <si>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</si>
  <si>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</si>
  <si>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</si>
  <si>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</si>
  <si>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</si>
  <si>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</si>
  <si>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</si>
  <si>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</si>
  <si>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</si>
  <si>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</si>
  <si>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</si>
  <si>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</si>
  <si>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</si>
  <si>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</si>
  <si>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</si>
  <si>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</si>
  <si>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</si>
  <si>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</si>
  <si>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</si>
  <si>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</si>
  <si>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</si>
  <si>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</si>
  <si>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</si>
  <si>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</si>
  <si>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</si>
  <si>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</si>
  <si>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</si>
  <si>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</si>
  <si>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</si>
  <si>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</si>
  <si>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</si>
  <si>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</si>
  <si>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</si>
  <si>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</si>
  <si>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</si>
  <si>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</si>
  <si>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</si>
  <si>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</si>
  <si>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</si>
  <si>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</si>
  <si>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</si>
  <si>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</si>
  <si>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</si>
  <si>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</si>
  <si>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</si>
  <si>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</si>
  <si>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</si>
  <si>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</si>
  <si>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</si>
  <si>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</si>
  <si>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</si>
  <si>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</si>
  <si>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</si>
  <si>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</si>
  <si>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</si>
  <si>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</si>
  <si>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</si>
  <si>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</si>
  <si>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</si>
  <si>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</si>
  <si>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</si>
  <si>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</si>
  <si>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</si>
  <si>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</si>
  <si>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</si>
  <si>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</si>
  <si>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</si>
  <si>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</si>
  <si>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</si>
  <si>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</si>
  <si>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</si>
  <si>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</si>
  <si>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</si>
  <si>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</si>
  <si>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</si>
  <si>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</si>
  <si>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</si>
  <si>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</si>
  <si>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</si>
  <si>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</si>
  <si>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</si>
  <si>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</si>
  <si>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</si>
  <si>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</si>
  <si>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</si>
  <si>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</si>
  <si>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</si>
  <si>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</si>
  <si>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</si>
  <si>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</si>
  <si>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</si>
  <si>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</si>
  <si>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</si>
  <si>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</si>
  <si>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</si>
  <si>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</si>
  <si>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</si>
  <si>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</si>
  <si>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</si>
  <si>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</si>
  <si>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</si>
  <si>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</si>
  <si>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</si>
  <si>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</si>
  <si>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</si>
  <si>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</si>
  <si>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</si>
  <si>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</si>
  <si>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</si>
  <si>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</si>
  <si>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</si>
  <si>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</si>
  <si>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</si>
  <si>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</si>
  <si>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</si>
  <si>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</si>
  <si>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</si>
  <si>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</si>
  <si>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</si>
  <si>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</si>
  <si>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</si>
  <si>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</si>
  <si>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</si>
  <si>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</si>
  <si>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</si>
  <si>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</si>
  <si>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</si>
  <si>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</si>
  <si>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</si>
  <si>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</si>
  <si>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</si>
  <si>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</si>
  <si>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</si>
  <si>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</si>
  <si>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</si>
  <si>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</si>
  <si>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</si>
  <si>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</si>
  <si>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</si>
  <si>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</si>
  <si>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</si>
  <si>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</si>
  <si>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</si>
  <si>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</si>
  <si>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</si>
  <si>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</si>
  <si>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</si>
  <si>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</si>
  <si>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</si>
  <si>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</si>
  <si>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</si>
  <si>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</si>
  <si>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</si>
  <si>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</si>
  <si>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</si>
  <si>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</si>
  <si>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</si>
  <si>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</si>
  <si>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</si>
  <si>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</si>
  <si>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</si>
  <si>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</si>
  <si>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</si>
  <si>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</si>
  <si>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</si>
  <si>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</si>
  <si>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</si>
  <si>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</si>
  <si>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</si>
  <si>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</si>
  <si>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</si>
  <si>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</si>
  <si>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</si>
  <si>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</si>
  <si>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</si>
  <si>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</si>
  <si>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</si>
  <si>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</si>
  <si>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</si>
  <si>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</si>
  <si>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</si>
  <si>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</si>
  <si>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</si>
  <si>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</si>
  <si>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</si>
  <si>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</si>
  <si>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</si>
  <si>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</si>
  <si>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</si>
  <si>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</si>
  <si>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</si>
  <si>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</si>
  <si>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</si>
  <si>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</si>
  <si>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</si>
  <si>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</si>
  <si>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</si>
  <si>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</si>
  <si>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</si>
  <si>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</si>
  <si>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</si>
  <si>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</si>
  <si>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</si>
  <si>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</si>
  <si>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</si>
  <si>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</si>
  <si>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</si>
  <si>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</si>
  <si>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</si>
  <si>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</si>
  <si>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</si>
  <si>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</si>
  <si>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</si>
  <si>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</si>
  <si>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</si>
  <si>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</si>
  <si>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</si>
  <si>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</si>
  <si>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</si>
  <si>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</si>
  <si>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</si>
  <si>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</si>
  <si>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</si>
  <si>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</si>
  <si>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</si>
  <si>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</si>
  <si>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</si>
  <si>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</si>
  <si>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</si>
  <si>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</si>
  <si>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</si>
  <si>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</si>
  <si>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</si>
  <si>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</si>
  <si>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</si>
  <si>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</si>
  <si>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</si>
  <si>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</si>
  <si>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</si>
  <si>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</si>
  <si>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</si>
  <si>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</si>
  <si>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</si>
  <si>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</si>
  <si>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</si>
  <si>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</si>
  <si>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</si>
  <si>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</si>
  <si>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</si>
  <si>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</si>
  <si>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</si>
  <si>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</si>
  <si>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</si>
  <si>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</si>
  <si>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</si>
  <si>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</si>
  <si>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</si>
  <si>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</si>
  <si>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</si>
  <si>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</si>
  <si>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</si>
  <si>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</si>
  <si>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</si>
  <si>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</si>
  <si>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</si>
  <si>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</si>
  <si>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</si>
  <si>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</si>
  <si>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</si>
  <si>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</si>
  <si>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</si>
  <si>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</si>
  <si>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</si>
  <si>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</si>
  <si>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</si>
  <si>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</si>
  <si>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</si>
  <si>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</si>
  <si>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</si>
  <si>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</si>
  <si>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</si>
  <si>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</si>
  <si>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</si>
  <si>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</si>
  <si>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</si>
  <si>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</si>
  <si>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</si>
  <si>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</si>
  <si>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</si>
  <si>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</si>
  <si>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</si>
  <si>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</si>
  <si>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</si>
  <si>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</si>
  <si>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</si>
  <si>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</si>
  <si>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</si>
  <si>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</si>
  <si>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</si>
  <si>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</si>
  <si>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</si>
  <si>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</si>
  <si>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</si>
  <si>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</si>
  <si>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</si>
  <si>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</si>
  <si>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</si>
  <si>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</si>
  <si>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</si>
  <si>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</si>
  <si>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</si>
  <si>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</si>
  <si>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</si>
  <si>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</si>
  <si>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</si>
  <si>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</si>
  <si>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</si>
  <si>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</si>
  <si>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</si>
  <si>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</si>
  <si>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</si>
  <si>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</si>
  <si>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</si>
  <si>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</si>
  <si>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</si>
  <si>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</si>
  <si>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</si>
  <si>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</si>
  <si>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</si>
  <si>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</si>
  <si>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</si>
  <si>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</si>
  <si>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</si>
  <si>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</si>
  <si>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</si>
  <si>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</si>
  <si>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</si>
  <si>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</si>
  <si>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</si>
  <si>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</si>
  <si>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</si>
  <si>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</si>
  <si>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</si>
  <si>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</si>
  <si>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</si>
  <si>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</si>
  <si>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</si>
  <si>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</si>
  <si>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</si>
  <si>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</si>
  <si>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</si>
  <si>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</si>
  <si>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</si>
  <si>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</si>
  <si>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</si>
  <si>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</si>
  <si>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</si>
  <si>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</si>
  <si>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</si>
  <si>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</si>
  <si>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</si>
  <si>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</si>
  <si>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</si>
  <si>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</si>
  <si>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</si>
  <si>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</si>
  <si>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</si>
  <si>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</si>
  <si>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</si>
  <si>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</si>
  <si>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</si>
  <si>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</si>
  <si>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</si>
  <si>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</si>
  <si>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</si>
  <si>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</si>
  <si>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</si>
  <si>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</si>
  <si>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</si>
  <si>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</si>
  <si>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</si>
  <si>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</si>
  <si>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</si>
  <si>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</si>
  <si>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</si>
  <si>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</si>
  <si>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</si>
  <si>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</si>
  <si>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</si>
  <si>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</si>
  <si>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</si>
  <si>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</si>
  <si>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</si>
  <si>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</si>
  <si>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</si>
  <si>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</si>
  <si>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</si>
  <si>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</si>
  <si>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</si>
  <si>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</si>
  <si>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</si>
  <si>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</si>
  <si>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</si>
  <si>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</si>
  <si>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</si>
  <si>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</si>
  <si>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</si>
  <si>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</si>
  <si>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</si>
  <si>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</si>
  <si>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</si>
  <si>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</si>
  <si>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</si>
  <si>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</si>
  <si>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</si>
  <si>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</si>
  <si>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</si>
  <si>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</si>
  <si>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</si>
  <si>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</si>
  <si>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</si>
  <si>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</si>
  <si>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</si>
  <si>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</si>
  <si>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</si>
  <si>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</si>
  <si>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</si>
  <si>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</si>
  <si>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</si>
  <si>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</si>
  <si>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</si>
  <si>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</si>
  <si>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</si>
  <si>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</si>
  <si>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</si>
  <si>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</si>
  <si>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</si>
  <si>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</si>
  <si>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</si>
  <si>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</si>
  <si>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</si>
  <si>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</si>
  <si>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</si>
  <si>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</si>
  <si>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</si>
  <si>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</si>
  <si>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</si>
  <si>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</si>
  <si>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</si>
  <si>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</si>
  <si>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</si>
  <si>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</si>
  <si>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</si>
  <si>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</si>
  <si>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</si>
  <si>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</si>
  <si>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</si>
  <si>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</si>
  <si>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</si>
  <si>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</si>
  <si>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</si>
  <si>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</si>
  <si>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</si>
  <si>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</si>
  <si>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</si>
  <si>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</si>
  <si>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</si>
  <si>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</si>
  <si>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</si>
  <si>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</si>
  <si>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</si>
  <si>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</si>
  <si>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</si>
  <si>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</si>
  <si>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</si>
  <si>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</si>
  <si>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</si>
  <si>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</si>
  <si>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</si>
  <si>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</si>
  <si>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</si>
  <si>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</si>
  <si>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</si>
  <si>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</si>
  <si>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</si>
  <si>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</si>
  <si>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</si>
  <si>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</si>
  <si>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</si>
  <si>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</si>
  <si>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</si>
  <si>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</si>
  <si>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</si>
  <si>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</si>
  <si>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</si>
  <si>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</si>
  <si>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</si>
  <si>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</si>
  <si>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</si>
  <si>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</si>
  <si>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</si>
  <si>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</si>
  <si>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</si>
  <si>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</si>
  <si>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</si>
  <si>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</si>
  <si>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</si>
  <si>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</si>
  <si>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</si>
  <si>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</si>
  <si>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</si>
  <si>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</si>
  <si>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</si>
  <si>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</si>
  <si>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</si>
  <si>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</si>
  <si>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</si>
  <si>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</si>
  <si>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</si>
  <si>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</si>
  <si>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</si>
  <si>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</si>
  <si>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</si>
  <si>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</si>
  <si>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</si>
  <si>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</si>
  <si>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</si>
  <si>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</si>
  <si>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</si>
  <si>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</si>
  <si>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</si>
  <si>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</si>
  <si>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</si>
  <si>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</si>
  <si>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</si>
  <si>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</si>
  <si>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</si>
  <si>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</si>
  <si>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</si>
  <si>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</si>
  <si>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</si>
  <si>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</si>
  <si>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</si>
  <si>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</si>
  <si>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</si>
  <si>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</si>
  <si>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</si>
  <si>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</si>
  <si>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</si>
  <si>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</si>
  <si>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</si>
  <si>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</si>
  <si>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</si>
  <si>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</si>
  <si>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</si>
  <si>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</si>
  <si>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</si>
  <si>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</si>
  <si>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</si>
  <si>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</si>
  <si>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</si>
  <si>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</si>
  <si>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</si>
  <si>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</si>
  <si>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</si>
  <si>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</si>
  <si>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</si>
  <si>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</si>
  <si>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</si>
  <si>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</si>
  <si>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</si>
  <si>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</si>
  <si>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</si>
  <si>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</si>
  <si>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</si>
  <si>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</si>
  <si>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</si>
  <si>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</si>
  <si>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</si>
  <si>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</si>
  <si>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</si>
  <si>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</si>
  <si>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</si>
  <si>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</si>
  <si>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</si>
  <si>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</si>
  <si>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</si>
  <si>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</si>
  <si>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</si>
  <si>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</si>
  <si>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</si>
  <si>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</si>
  <si>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</si>
  <si>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</si>
  <si>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</si>
  <si>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</si>
  <si>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</si>
  <si>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</si>
  <si>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</si>
  <si>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</si>
  <si>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</si>
  <si>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</si>
  <si>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</si>
  <si>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</si>
  <si>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</si>
  <si>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</si>
  <si>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</si>
  <si>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</si>
  <si>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</si>
  <si>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</si>
  <si>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</si>
  <si>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</si>
  <si>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</si>
  <si>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</si>
  <si>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</si>
  <si>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</si>
  <si>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</si>
  <si>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</si>
  <si>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</si>
  <si>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</si>
  <si>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</si>
  <si>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</si>
  <si>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</si>
  <si>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</si>
  <si>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</si>
  <si>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</si>
  <si>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</si>
  <si>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</si>
  <si>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</si>
  <si>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</si>
  <si>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</si>
  <si>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</si>
  <si>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</si>
  <si>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</si>
  <si>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</si>
  <si>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</si>
  <si>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</si>
  <si>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</si>
  <si>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</si>
  <si>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</si>
  <si>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</si>
  <si>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</si>
  <si>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</si>
  <si>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</si>
  <si>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</si>
  <si>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</si>
  <si>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</si>
  <si>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</si>
  <si>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</si>
  <si>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</si>
  <si>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</si>
  <si>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</si>
  <si>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</si>
  <si>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</si>
  <si>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</si>
  <si>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</si>
  <si>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</si>
  <si>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</si>
  <si>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</si>
  <si>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</si>
  <si>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</si>
  <si>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</si>
  <si>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</si>
  <si>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</si>
  <si>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</si>
  <si>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</si>
  <si>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</si>
  <si>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</si>
  <si>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</si>
  <si>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</si>
  <si>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</si>
  <si>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</si>
  <si>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</si>
  <si>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</si>
  <si>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</si>
  <si>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</si>
  <si>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</si>
  <si>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</si>
  <si>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</si>
  <si>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</si>
  <si>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</si>
  <si>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</si>
  <si>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</si>
  <si>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</si>
  <si>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</si>
  <si>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</si>
  <si>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</si>
  <si>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</si>
  <si>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</si>
  <si>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</si>
  <si>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</si>
  <si>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</si>
  <si>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</si>
  <si>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</si>
  <si>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</si>
  <si>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</si>
  <si>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</si>
  <si>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</si>
  <si>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</si>
  <si>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</si>
  <si>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</si>
  <si>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</si>
  <si>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</si>
  <si>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</si>
  <si>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</si>
  <si>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</si>
  <si>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</si>
  <si>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</si>
  <si>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</si>
  <si>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</si>
  <si>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</si>
  <si>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</si>
  <si>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</si>
  <si>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</si>
  <si>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</si>
  <si>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</si>
  <si>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</si>
  <si>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</si>
  <si>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</si>
  <si>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</si>
  <si>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</si>
  <si>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</si>
  <si>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</si>
  <si>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</si>
  <si>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</si>
  <si>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</si>
  <si>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</si>
  <si>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</si>
  <si>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</si>
  <si>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</si>
  <si>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</si>
  <si>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</si>
  <si>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</si>
  <si>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</si>
  <si>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</si>
  <si>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</si>
  <si>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</si>
  <si>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</si>
  <si>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</si>
  <si>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</si>
  <si>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</si>
  <si>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</si>
  <si>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</si>
  <si>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</si>
  <si>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</si>
  <si>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</si>
  <si>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</si>
  <si>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</si>
  <si>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</si>
  <si>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</si>
  <si>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</si>
  <si>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</si>
  <si>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</si>
  <si>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</si>
  <si>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</si>
  <si>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</si>
  <si>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</si>
  <si>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</si>
  <si>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</si>
  <si>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</si>
  <si>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</si>
  <si>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</si>
  <si>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</si>
  <si>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</si>
  <si>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</si>
  <si>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</si>
  <si>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</si>
  <si>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</si>
  <si>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</si>
  <si>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</si>
  <si>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</si>
  <si>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</si>
  <si>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</si>
  <si>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</si>
  <si>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</si>
  <si>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</si>
  <si>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</si>
  <si>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</si>
  <si>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</si>
  <si>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</si>
  <si>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</si>
  <si>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</si>
  <si>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</si>
  <si>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</si>
  <si>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</si>
  <si>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</si>
  <si>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</si>
  <si>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</si>
  <si>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</si>
  <si>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</si>
  <si>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</si>
  <si>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</si>
  <si>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</si>
  <si>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</si>
  <si>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</si>
  <si>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</si>
  <si>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</si>
  <si>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</si>
  <si>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</si>
  <si>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</si>
  <si>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</si>
  <si>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</si>
  <si>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</si>
  <si>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</si>
  <si>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</si>
  <si>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</si>
  <si>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</si>
  <si>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</si>
  <si>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</si>
  <si>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</si>
  <si>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</si>
  <si>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</si>
  <si>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</si>
  <si>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</si>
  <si>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</si>
  <si>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</si>
  <si>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</si>
  <si>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</si>
  <si>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</si>
  <si>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</si>
  <si>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</si>
  <si>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</si>
  <si>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</si>
  <si>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</si>
  <si>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</si>
  <si>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</si>
  <si>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</si>
  <si>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</si>
  <si>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</si>
  <si>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</si>
  <si>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</si>
  <si>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</si>
  <si>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</si>
  <si>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</si>
  <si>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</si>
  <si>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</si>
  <si>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</si>
  <si>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</si>
  <si>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</si>
  <si>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</si>
  <si>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</si>
  <si>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</si>
  <si>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</si>
  <si>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</si>
  <si>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</si>
  <si>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</si>
  <si>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</si>
  <si>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</si>
  <si>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</si>
  <si>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</si>
  <si>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</si>
  <si>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</si>
  <si>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</si>
  <si>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</si>
  <si>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</si>
  <si>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</si>
  <si>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</si>
  <si>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</si>
  <si>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</si>
  <si>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</si>
  <si>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</si>
  <si>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</si>
  <si>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</si>
  <si>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</si>
  <si>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</si>
  <si>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</si>
  <si>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</si>
  <si>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</si>
  <si>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</si>
  <si>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</si>
  <si>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</si>
  <si>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</si>
  <si>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</si>
  <si>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</si>
  <si>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</si>
  <si>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</si>
  <si>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</si>
  <si>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</si>
  <si>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</si>
  <si>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</si>
  <si>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</si>
  <si>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</si>
  <si>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</si>
  <si>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</si>
  <si>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</si>
  <si>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</si>
  <si>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</si>
  <si>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</si>
  <si>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</si>
  <si>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</si>
  <si>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</si>
  <si>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</si>
  <si>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</si>
  <si>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</si>
  <si>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</si>
  <si>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</si>
  <si>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</si>
  <si>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</si>
  <si>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</si>
  <si>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</si>
  <si>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</si>
  <si>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</si>
  <si>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</si>
  <si>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</si>
  <si>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</si>
  <si>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</si>
  <si>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</si>
  <si>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</si>
  <si>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</si>
  <si>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</si>
  <si>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</si>
  <si>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</si>
  <si>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</si>
  <si>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</si>
  <si>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</si>
  <si>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</si>
  <si>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</si>
  <si>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</si>
  <si>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</si>
  <si>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</si>
  <si>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</si>
  <si>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</si>
  <si>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</si>
  <si>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</si>
  <si>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</si>
  <si>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</si>
  <si>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</si>
  <si>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</si>
  <si>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</si>
  <si>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</si>
  <si>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</si>
  <si>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</si>
  <si>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</si>
  <si>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</si>
  <si>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</si>
  <si>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</si>
  <si>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</si>
  <si>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</si>
  <si>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</si>
  <si>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</si>
  <si>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</si>
  <si>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</si>
  <si>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</si>
  <si>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</si>
  <si>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</si>
  <si>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</si>
  <si>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</si>
  <si>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</si>
  <si>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</si>
  <si>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</si>
  <si>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</si>
  <si>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</si>
  <si>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</si>
  <si>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</si>
  <si>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</si>
  <si>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</si>
  <si>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</si>
  <si>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</si>
  <si>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</si>
  <si>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</si>
  <si>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</si>
  <si>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</si>
  <si>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</si>
  <si>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</si>
  <si>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</si>
  <si>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</si>
  <si>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</si>
  <si>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</si>
  <si>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</si>
  <si>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</si>
  <si>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</si>
  <si>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</si>
  <si>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</si>
  <si>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</si>
  <si>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</si>
  <si>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</si>
  <si>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</si>
  <si>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</si>
  <si>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</si>
  <si>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</si>
  <si>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</si>
  <si>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</si>
  <si>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</si>
  <si>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</si>
  <si>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</si>
  <si>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</si>
  <si>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</si>
  <si>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</si>
  <si>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</si>
  <si>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</si>
  <si>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</si>
  <si>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</si>
  <si>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</si>
  <si>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</si>
  <si>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</si>
  <si>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</si>
  <si>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</si>
  <si>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</si>
  <si>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</si>
  <si>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</si>
  <si>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</si>
  <si>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</si>
  <si>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</si>
  <si>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</si>
  <si>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</si>
  <si>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</si>
  <si>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</si>
  <si>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</si>
  <si>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</si>
  <si>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</si>
  <si>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</si>
  <si>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</si>
  <si>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</si>
  <si>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</si>
  <si>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</si>
  <si>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</si>
  <si>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</si>
  <si>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</si>
  <si>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</si>
  <si>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</si>
  <si>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</si>
  <si>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</si>
  <si>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</si>
  <si>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</si>
  <si>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</si>
  <si>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</si>
  <si>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</si>
  <si>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</si>
  <si>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</si>
  <si>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</si>
  <si>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</si>
  <si>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</si>
  <si>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</si>
  <si>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</si>
  <si>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</si>
  <si>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</si>
  <si>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</si>
  <si>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</si>
  <si>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</si>
  <si>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</si>
  <si>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</si>
  <si>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</si>
  <si>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</si>
  <si>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</si>
  <si>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</si>
  <si>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</si>
  <si>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</si>
  <si>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</si>
  <si>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</si>
  <si>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</si>
  <si>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</si>
  <si>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</si>
  <si>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</si>
  <si>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</si>
  <si>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</si>
  <si>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</si>
  <si>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</si>
  <si>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</si>
  <si>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</si>
  <si>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</si>
  <si>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</si>
  <si>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</si>
  <si>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</si>
  <si>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</si>
  <si>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</si>
  <si>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</si>
  <si>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</si>
  <si>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</si>
  <si>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</si>
  <si>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</si>
  <si>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</si>
  <si>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</si>
  <si>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</si>
  <si>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</si>
  <si>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</si>
  <si>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</si>
  <si>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</si>
  <si>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</si>
  <si>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</si>
  <si>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</si>
  <si>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</si>
  <si>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</si>
  <si>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</si>
  <si>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</si>
  <si>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</si>
  <si>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</si>
  <si>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</si>
  <si>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</si>
  <si>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</si>
  <si>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</si>
  <si>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</si>
  <si>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</si>
  <si>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</si>
  <si>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</si>
  <si>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</si>
  <si>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</si>
  <si>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</si>
  <si>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</si>
  <si>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</si>
  <si>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</si>
  <si>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</si>
  <si>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</si>
  <si>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</si>
  <si>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</si>
  <si>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</si>
  <si>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</si>
  <si>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</si>
  <si>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</si>
  <si>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</si>
  <si>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</si>
  <si>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</si>
  <si>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</si>
  <si>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</si>
  <si>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</si>
  <si>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</si>
  <si>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</si>
  <si>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</si>
  <si>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</si>
  <si>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</si>
  <si>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</si>
  <si>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</si>
  <si>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</si>
  <si>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</si>
  <si>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</si>
  <si>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</si>
  <si>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</si>
  <si>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</si>
  <si>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</si>
  <si>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</si>
  <si>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</si>
  <si>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</si>
  <si>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</si>
  <si>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</si>
  <si>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</si>
  <si>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</si>
  <si>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</si>
  <si>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</si>
  <si>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</si>
  <si>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</si>
  <si>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</si>
  <si>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</si>
  <si>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</si>
  <si>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</si>
  <si>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</si>
  <si>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</si>
  <si>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</si>
  <si>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</si>
  <si>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</si>
  <si>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</si>
  <si>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</si>
  <si>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</si>
  <si>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</si>
  <si>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</si>
  <si>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</si>
  <si>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</si>
  <si>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</si>
  <si>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</si>
  <si>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</si>
  <si>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</si>
  <si>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</si>
  <si>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</si>
  <si>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</si>
  <si>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</si>
  <si>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</si>
  <si>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</si>
  <si>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</si>
  <si>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</si>
  <si>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</si>
  <si>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</si>
  <si>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</si>
  <si>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</si>
  <si>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</si>
  <si>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</si>
  <si>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</si>
  <si>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</si>
  <si>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</si>
  <si>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</si>
  <si>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</si>
  <si>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</si>
  <si>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</si>
  <si>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</si>
  <si>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</si>
  <si>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</si>
  <si>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</si>
  <si>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</si>
  <si>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</si>
  <si>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</si>
  <si>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</si>
  <si>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</si>
  <si>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</si>
  <si>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</si>
  <si>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</si>
  <si>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</si>
  <si>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</si>
  <si>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</si>
  <si>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</si>
  <si>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</si>
  <si>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</si>
  <si>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</si>
  <si>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</si>
  <si>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</si>
  <si>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</si>
  <si>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</si>
  <si>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</si>
  <si>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</si>
  <si>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</si>
  <si>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</si>
  <si>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</si>
  <si>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</si>
  <si>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</si>
  <si>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</si>
  <si>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</si>
  <si>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</si>
  <si>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</si>
  <si>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</si>
  <si>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</si>
  <si>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</si>
  <si>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</si>
  <si>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</si>
  <si>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</si>
  <si>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</si>
  <si>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</si>
  <si>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</si>
  <si>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</si>
  <si>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</si>
  <si>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</si>
  <si>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</si>
  <si>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</si>
  <si>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</si>
  <si>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</si>
  <si>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</si>
  <si>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</si>
  <si>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</si>
  <si>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</si>
  <si>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</si>
  <si>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</si>
  <si>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</si>
  <si>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</si>
  <si>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</si>
  <si>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</si>
  <si>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</si>
  <si>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</si>
  <si>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</si>
  <si>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</si>
  <si>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</si>
  <si>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</si>
  <si>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</si>
  <si>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</si>
  <si>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</si>
  <si>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</si>
  <si>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</si>
  <si>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</si>
  <si>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</si>
  <si>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</si>
  <si>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</si>
  <si>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</si>
  <si>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</si>
  <si>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</si>
  <si>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</si>
  <si>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</si>
  <si>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</si>
  <si>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</si>
  <si>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</si>
  <si>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</si>
  <si>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</si>
  <si>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</si>
  <si>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</si>
  <si>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</si>
  <si>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</si>
  <si>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</si>
  <si>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</si>
  <si>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</si>
  <si>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</si>
  <si>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</si>
  <si>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</si>
  <si>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</si>
  <si>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</si>
  <si>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</si>
  <si>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</si>
  <si>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</si>
  <si>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</si>
  <si>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</si>
  <si>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</si>
  <si>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</si>
  <si>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</si>
  <si>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</si>
  <si>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</si>
  <si>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</si>
  <si>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</si>
  <si>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</si>
  <si>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</si>
  <si>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</si>
  <si>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</si>
  <si>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</si>
  <si>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</si>
  <si>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</si>
  <si>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</si>
  <si>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</si>
  <si>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</si>
  <si>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</si>
  <si>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</si>
  <si>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</si>
  <si>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</si>
  <si>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</si>
  <si>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</si>
  <si>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</si>
  <si>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</si>
  <si>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</si>
  <si>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</si>
  <si>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</si>
  <si>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</si>
  <si>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</si>
  <si>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</si>
  <si>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</si>
  <si>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</si>
  <si>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</si>
  <si>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</si>
  <si>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</si>
  <si>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</si>
  <si>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</si>
  <si>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</si>
  <si>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</si>
  <si>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</si>
  <si>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</si>
  <si>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</si>
  <si>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</si>
  <si>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</si>
  <si>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</si>
  <si>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</si>
  <si>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</si>
  <si>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</si>
  <si>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</si>
  <si>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</si>
  <si>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</si>
  <si>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</si>
  <si>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</si>
  <si>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</si>
  <si>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</si>
  <si>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</si>
  <si>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</si>
  <si>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</si>
  <si>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</si>
  <si>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</si>
  <si>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</si>
  <si>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</si>
  <si>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</si>
  <si>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</si>
  <si>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</si>
  <si>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</si>
  <si>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</si>
  <si>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</si>
  <si>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</si>
  <si>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</si>
  <si>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</si>
  <si>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</si>
  <si>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</si>
  <si>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</si>
  <si>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</si>
  <si>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</si>
  <si>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</si>
  <si>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</si>
  <si>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</si>
  <si>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</si>
  <si>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</si>
  <si>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</si>
  <si>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</si>
  <si>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</si>
  <si>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</si>
  <si>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</si>
  <si>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</si>
  <si>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</si>
  <si>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</si>
  <si>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</si>
  <si>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</si>
  <si>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</si>
  <si>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</si>
  <si>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</si>
  <si>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</si>
  <si>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</si>
  <si>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</si>
  <si>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</si>
  <si>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</si>
  <si>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</si>
  <si>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</si>
  <si>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</si>
  <si>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</si>
  <si>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</si>
  <si>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</si>
  <si>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</si>
  <si>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</si>
  <si>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</si>
  <si>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</si>
  <si>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</si>
  <si>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</si>
  <si>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</si>
  <si>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</si>
  <si>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</si>
  <si>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</si>
  <si>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</si>
  <si>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</si>
  <si>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</si>
  <si>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</si>
  <si>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</si>
  <si>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</si>
  <si>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</si>
  <si>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</si>
  <si>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</si>
  <si>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</si>
  <si>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</si>
  <si>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</si>
  <si>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</si>
  <si>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</si>
  <si>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</si>
  <si>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</si>
  <si>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</si>
  <si>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</si>
  <si>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</si>
  <si>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</si>
  <si>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</si>
  <si>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</si>
  <si>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</si>
  <si>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</si>
  <si>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</si>
  <si>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</si>
  <si>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</si>
  <si>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</si>
  <si>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</si>
  <si>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</si>
  <si>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</si>
  <si>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</si>
  <si>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</si>
  <si>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</si>
  <si>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</si>
  <si>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</si>
  <si>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</si>
  <si>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</si>
  <si>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</si>
  <si>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</si>
  <si>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</si>
  <si>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</si>
  <si>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</si>
  <si>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</si>
  <si>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</si>
  <si>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</si>
  <si>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</si>
  <si>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</si>
  <si>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</si>
  <si>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</si>
  <si>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</si>
  <si>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</si>
  <si>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</si>
  <si>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</si>
  <si>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</si>
  <si>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</si>
  <si>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</si>
  <si>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</si>
  <si>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</si>
  <si>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</si>
  <si>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</si>
  <si>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</si>
  <si>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</si>
  <si>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</si>
  <si>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</si>
  <si>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</si>
  <si>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</si>
  <si>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</si>
  <si>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</si>
  <si>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</si>
  <si>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</si>
  <si>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</si>
  <si>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</si>
  <si>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</si>
  <si>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</si>
  <si>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</si>
  <si>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</si>
  <si>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</si>
  <si>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</si>
  <si>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</si>
  <si>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</si>
  <si>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</si>
  <si>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</si>
  <si>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</si>
  <si>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</si>
  <si>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</si>
  <si>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</si>
  <si>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</si>
  <si>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</si>
  <si>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</si>
  <si>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</si>
  <si>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</si>
  <si>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</si>
  <si>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</si>
  <si>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</si>
  <si>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</si>
  <si>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</si>
  <si>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</si>
  <si>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</si>
  <si>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</si>
  <si>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</si>
  <si>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</si>
  <si>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</si>
  <si>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</si>
  <si>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</si>
  <si>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</si>
  <si>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</si>
  <si>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</si>
  <si>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</si>
  <si>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</si>
  <si>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</si>
  <si>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</si>
  <si>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</si>
  <si>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</si>
  <si>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</si>
  <si>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</si>
  <si>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</si>
  <si>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</si>
  <si>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</si>
  <si>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</si>
  <si>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</si>
  <si>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</si>
  <si>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</si>
  <si>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</si>
  <si>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</si>
  <si>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</si>
  <si>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</si>
  <si>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</si>
  <si>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</si>
  <si>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</si>
  <si>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</si>
  <si>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</si>
  <si>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</si>
  <si>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</si>
  <si>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</si>
  <si>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</si>
  <si>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</si>
  <si>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</si>
  <si>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</si>
  <si>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</si>
  <si>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</si>
  <si>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</si>
  <si>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</si>
  <si>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</si>
  <si>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</si>
  <si>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</si>
  <si>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</si>
  <si>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</si>
  <si>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</si>
  <si>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</si>
  <si>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</si>
  <si>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</si>
  <si>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</si>
  <si>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</si>
  <si>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</si>
  <si>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</si>
  <si>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</si>
  <si>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</si>
  <si>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</si>
  <si>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</si>
  <si>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</si>
  <si>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</si>
  <si>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</si>
  <si>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</si>
  <si>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</si>
  <si>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</si>
  <si>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</si>
  <si>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</si>
  <si>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</si>
  <si>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</si>
  <si>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</si>
  <si>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</si>
  <si>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</si>
  <si>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</si>
  <si>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</si>
  <si>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</si>
  <si>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</si>
  <si>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</si>
  <si>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</si>
  <si>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</si>
  <si>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</si>
  <si>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</si>
  <si>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</si>
  <si>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</si>
  <si>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</si>
  <si>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</si>
  <si>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</si>
  <si>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</si>
  <si>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</si>
  <si>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</si>
  <si>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</si>
  <si>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</si>
  <si>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</si>
  <si>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</si>
  <si>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</si>
  <si>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</si>
  <si>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</si>
  <si>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</si>
  <si>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</si>
  <si>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</si>
  <si>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</si>
  <si>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</si>
  <si>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</si>
  <si>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</si>
  <si>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</si>
  <si>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</si>
  <si>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</si>
  <si>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</si>
  <si>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</si>
  <si>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</si>
  <si>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</si>
  <si>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</si>
  <si>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</si>
  <si>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</si>
  <si>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</si>
  <si>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</si>
  <si>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</si>
  <si>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</si>
  <si>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</si>
  <si>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</si>
  <si>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</si>
  <si>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</si>
  <si>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</si>
  <si>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</si>
  <si>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</si>
  <si>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</si>
  <si>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</si>
  <si>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</si>
  <si>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</si>
  <si>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</si>
  <si>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</si>
  <si>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</si>
  <si>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</si>
  <si>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</si>
  <si>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</si>
  <si>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</si>
  <si>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</si>
  <si>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</si>
  <si>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</si>
  <si>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</si>
  <si>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</si>
  <si>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</si>
  <si>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</si>
  <si>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</si>
  <si>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</si>
  <si>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</si>
  <si>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</si>
  <si>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</si>
  <si>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</si>
  <si>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</si>
  <si>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</si>
  <si>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</si>
  <si>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</si>
  <si>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</si>
  <si>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</si>
  <si>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</si>
  <si>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</si>
  <si>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</si>
  <si>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</si>
  <si>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</si>
  <si>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</si>
  <si>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</si>
  <si>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</si>
  <si>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</si>
  <si>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</si>
  <si>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</si>
  <si>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</si>
  <si>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</si>
  <si>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</si>
  <si>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</si>
  <si>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</si>
  <si>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</si>
  <si>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</si>
  <si>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</si>
  <si>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</si>
  <si>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</si>
  <si>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</si>
  <si>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</si>
  <si>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</si>
  <si>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</si>
  <si>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</si>
  <si>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</si>
  <si>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</si>
  <si>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</si>
  <si>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</si>
  <si>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</si>
  <si>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</si>
  <si>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</si>
  <si>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</si>
  <si>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</si>
  <si>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</si>
  <si>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</si>
  <si>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</si>
  <si>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</si>
  <si>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</si>
  <si>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</si>
  <si>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</si>
  <si>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</si>
  <si>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</si>
  <si>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</si>
  <si>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</si>
  <si>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</si>
  <si>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</si>
  <si>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</si>
  <si>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</si>
  <si>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</si>
  <si>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</si>
  <si>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</si>
  <si>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</si>
  <si>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</si>
  <si>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</si>
  <si>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</si>
  <si>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</si>
  <si>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</si>
  <si>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</si>
  <si>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</si>
  <si>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</si>
  <si>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</si>
  <si>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</si>
  <si>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</si>
  <si>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</si>
  <si>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</si>
  <si>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</si>
  <si>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</si>
  <si>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</si>
  <si>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</si>
  <si>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</si>
  <si>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</si>
  <si>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</si>
  <si>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</si>
  <si>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</si>
  <si>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</si>
  <si>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</si>
  <si>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</si>
  <si>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</si>
  <si>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</si>
  <si>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</si>
  <si>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</si>
  <si>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</si>
  <si>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</si>
  <si>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</si>
  <si>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</si>
  <si>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</si>
  <si>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</si>
  <si>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</si>
  <si>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</si>
  <si>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</si>
  <si>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</si>
  <si>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</si>
  <si>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</si>
  <si>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</si>
  <si>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</si>
  <si>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</si>
  <si>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</si>
  <si>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</si>
  <si>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</si>
  <si>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</si>
  <si>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</si>
  <si>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</si>
  <si>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</si>
  <si>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</si>
  <si>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</si>
  <si>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</si>
  <si>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</si>
  <si>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</si>
  <si>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</si>
  <si>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</si>
  <si>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</si>
  <si>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</si>
  <si>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</si>
  <si>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</si>
  <si>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</si>
  <si>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</si>
  <si>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</si>
  <si>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</si>
  <si>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</si>
  <si>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</si>
  <si>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</si>
  <si>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</si>
  <si>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</si>
  <si>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</si>
  <si>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</si>
  <si>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</si>
  <si>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</si>
  <si>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</si>
  <si>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</si>
  <si>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</si>
  <si>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</si>
  <si>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</si>
  <si>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</si>
  <si>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</si>
  <si>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</si>
  <si>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</si>
  <si>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</si>
  <si>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</si>
  <si>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</si>
  <si>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</si>
  <si>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</si>
  <si>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</si>
  <si>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</si>
  <si>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</si>
  <si>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</si>
  <si>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</si>
  <si>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</si>
  <si>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</si>
  <si>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</si>
  <si>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</si>
  <si>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</si>
  <si>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</si>
  <si>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</si>
  <si>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</si>
  <si>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</si>
  <si>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</si>
  <si>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</si>
  <si>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</si>
  <si>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</si>
  <si>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</si>
  <si>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</si>
  <si>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</si>
  <si>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</si>
  <si>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</si>
  <si>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</si>
  <si>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</si>
  <si>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</si>
  <si>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</si>
  <si>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</si>
  <si>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</si>
  <si>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</si>
  <si>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</si>
  <si>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</si>
  <si>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</si>
  <si>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</si>
  <si>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</si>
  <si>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</si>
  <si>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</si>
  <si>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</si>
  <si>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</si>
  <si>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</si>
  <si>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</si>
  <si>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</si>
  <si>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</si>
  <si>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</si>
  <si>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</si>
  <si>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</si>
  <si>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</si>
  <si>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</si>
  <si>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</si>
  <si>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</si>
  <si>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</si>
  <si>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</si>
  <si>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</si>
  <si>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</si>
  <si>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</si>
  <si>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</si>
  <si>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</si>
  <si>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</si>
  <si>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</si>
  <si>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</si>
  <si>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</si>
  <si>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</si>
  <si>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</si>
  <si>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</si>
  <si>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</si>
  <si>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</si>
  <si>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</si>
  <si>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</si>
  <si>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</si>
  <si>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</si>
  <si>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</si>
  <si>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</si>
  <si>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</si>
  <si>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</si>
  <si>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</si>
  <si>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</si>
  <si>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</si>
  <si>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</si>
  <si>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</si>
  <si>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</si>
  <si>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</si>
  <si>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</si>
  <si>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</si>
  <si>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</si>
  <si>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</si>
  <si>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</si>
  <si>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</si>
  <si>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</si>
  <si>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</si>
  <si>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</si>
  <si>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</si>
  <si>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</si>
  <si>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</si>
  <si>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</si>
  <si>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</si>
  <si>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</si>
  <si>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</si>
  <si>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</si>
  <si>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</si>
  <si>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</si>
  <si>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</si>
  <si>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</si>
  <si>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</si>
  <si>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</si>
  <si>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</si>
  <si>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</si>
  <si>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</si>
  <si>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</si>
  <si>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</si>
  <si>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</si>
  <si>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</si>
  <si>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</si>
  <si>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</si>
  <si>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</si>
  <si>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</si>
  <si>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</si>
  <si>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</si>
  <si>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</si>
  <si>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</si>
  <si>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</si>
  <si>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</si>
  <si>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</si>
  <si>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</si>
  <si>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</si>
  <si>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</si>
  <si>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</si>
  <si>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</si>
  <si>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</si>
  <si>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</si>
  <si>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</si>
  <si>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</si>
  <si>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</si>
  <si>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</si>
  <si>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</si>
  <si>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</si>
  <si>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</si>
  <si>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</si>
  <si>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</si>
  <si>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</si>
  <si>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</si>
  <si>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</si>
  <si>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</si>
  <si>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</si>
  <si>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</si>
  <si>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</si>
  <si>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</si>
  <si>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</si>
  <si>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</si>
  <si>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</si>
  <si>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</si>
  <si>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</si>
  <si>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</si>
  <si>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</si>
  <si>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</si>
  <si>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</si>
  <si>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</si>
  <si>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</si>
  <si>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</si>
  <si>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</si>
  <si>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</si>
  <si>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</si>
  <si>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</si>
  <si>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</si>
  <si>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</si>
  <si>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</si>
  <si>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</si>
  <si>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</si>
  <si>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</si>
  <si>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</si>
  <si>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</si>
  <si>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</si>
  <si>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</si>
  <si>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</si>
  <si>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</si>
  <si>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</si>
  <si>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</si>
  <si>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</si>
  <si>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</si>
  <si>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</si>
  <si>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</si>
  <si>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</si>
  <si>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</si>
  <si>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</si>
  <si>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</si>
  <si>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</si>
  <si>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</si>
  <si>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</si>
  <si>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</si>
  <si>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</si>
  <si>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</si>
  <si>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</si>
  <si>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</si>
  <si>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</si>
  <si>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</si>
  <si>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</si>
  <si>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</si>
  <si>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</si>
  <si>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</si>
  <si>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</si>
  <si>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</si>
  <si>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</si>
  <si>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</si>
  <si>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</si>
  <si>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</si>
  <si>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</si>
  <si>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</si>
  <si>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</si>
  <si>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</si>
  <si>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</si>
  <si>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</si>
  <si>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</si>
  <si>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</si>
  <si>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</si>
  <si>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</si>
  <si>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</si>
  <si>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</si>
  <si>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</si>
  <si>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</si>
  <si>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</si>
  <si>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</si>
  <si>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</si>
  <si>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</si>
  <si>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</si>
  <si>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</si>
  <si>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</si>
  <si>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</si>
  <si>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</si>
  <si>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</si>
  <si>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</si>
  <si>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</si>
  <si>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</si>
  <si>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</si>
  <si>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</si>
  <si>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</si>
  <si>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</si>
  <si>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</si>
  <si>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</si>
  <si>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</si>
  <si>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</si>
  <si>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</si>
  <si>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</si>
  <si>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</si>
  <si>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</si>
  <si>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</si>
  <si>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</si>
  <si>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</si>
  <si>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</si>
  <si>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</si>
  <si>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</si>
  <si>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</si>
  <si>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</si>
  <si>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</si>
  <si>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</si>
  <si>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</si>
  <si>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</si>
  <si>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</si>
  <si>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</si>
  <si>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</si>
  <si>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</si>
  <si>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</si>
  <si>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</si>
  <si>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</si>
  <si>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</si>
  <si>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</si>
  <si>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</si>
  <si>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</si>
  <si>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</si>
  <si>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</si>
  <si>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</si>
  <si>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</si>
  <si>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</si>
  <si>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</si>
  <si>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</si>
  <si>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</si>
  <si>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</si>
  <si>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</si>
  <si>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</si>
  <si>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</si>
  <si>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</si>
  <si>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</si>
  <si>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</si>
  <si>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</si>
  <si>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</si>
  <si>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</si>
  <si>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</si>
  <si>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</si>
  <si>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</si>
  <si>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</si>
  <si>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</si>
  <si>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</si>
  <si>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</si>
  <si>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</si>
  <si>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</si>
  <si>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</si>
  <si>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</si>
  <si>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</si>
  <si>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</si>
  <si>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</si>
  <si>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</si>
  <si>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</si>
  <si>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</si>
  <si>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</si>
  <si>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</si>
  <si>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</si>
  <si>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</si>
  <si>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</si>
  <si>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</si>
  <si>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</si>
  <si>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</si>
  <si>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</si>
  <si>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</si>
  <si>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</si>
  <si>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</si>
  <si>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</si>
  <si>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</si>
  <si>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</si>
  <si>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</si>
  <si>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</si>
  <si>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</si>
  <si>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</si>
  <si>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</si>
  <si>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</si>
  <si>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</si>
  <si>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</si>
  <si>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</si>
  <si>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</si>
  <si>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</si>
  <si>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</si>
  <si>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</si>
  <si>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</si>
  <si>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</si>
  <si>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</si>
  <si>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</si>
  <si>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</si>
  <si>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</si>
  <si>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</si>
  <si>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</si>
  <si>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</si>
  <si>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</si>
  <si>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</si>
  <si>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</si>
  <si>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</si>
  <si>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</si>
  <si>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</si>
  <si>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</si>
  <si>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</si>
  <si>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</si>
  <si>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</si>
  <si>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</si>
  <si>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</si>
  <si>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</si>
  <si>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</si>
  <si>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</si>
  <si>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</si>
  <si>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</si>
  <si>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</si>
  <si>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</si>
  <si>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</si>
  <si>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</si>
  <si>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</si>
  <si>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</si>
  <si>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</si>
  <si>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</si>
  <si>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</si>
  <si>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</si>
  <si>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</si>
  <si>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</si>
  <si>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</si>
  <si>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</si>
  <si>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</si>
  <si>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</si>
  <si>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</si>
  <si>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</si>
  <si>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</si>
  <si>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</si>
  <si>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</si>
  <si>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</si>
  <si>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</si>
  <si>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</si>
  <si>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</si>
  <si>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</si>
  <si>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</si>
  <si>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</si>
  <si>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</si>
  <si>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</si>
  <si>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</si>
  <si>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</si>
  <si>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</si>
  <si>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</si>
  <si>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</si>
  <si>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</si>
  <si>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</si>
  <si>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</si>
  <si>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</si>
  <si>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</si>
  <si>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</si>
  <si>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</si>
  <si>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</si>
  <si>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</si>
  <si>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</si>
  <si>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</si>
  <si>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</si>
  <si>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</si>
  <si>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</si>
  <si>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</si>
  <si>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</si>
  <si>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</si>
  <si>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</si>
  <si>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</si>
  <si>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</si>
  <si>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</si>
  <si>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</si>
  <si>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</si>
  <si>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</si>
  <si>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</si>
  <si>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</si>
  <si>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</si>
  <si>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</si>
  <si>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</si>
  <si>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</si>
  <si>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</si>
  <si>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</si>
  <si>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</si>
  <si>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</si>
  <si>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</si>
  <si>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</si>
  <si>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</si>
  <si>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</si>
  <si>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</si>
  <si>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</si>
  <si>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</si>
  <si>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</si>
  <si>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</si>
  <si>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</si>
  <si>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</si>
  <si>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</si>
  <si>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</si>
  <si>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</si>
  <si>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</si>
  <si>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</si>
  <si>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</si>
  <si>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</si>
  <si>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</si>
  <si>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</si>
  <si>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</si>
  <si>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</si>
  <si>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</si>
  <si>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</si>
  <si>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</si>
  <si>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</si>
  <si>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</si>
  <si>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</si>
  <si>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</si>
  <si>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</si>
  <si>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</si>
  <si>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</si>
  <si>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</si>
  <si>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</si>
  <si>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</si>
  <si>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</si>
  <si>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</si>
  <si>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</si>
  <si>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</si>
  <si>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</si>
  <si>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</si>
  <si>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</si>
  <si>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</si>
  <si>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</si>
  <si>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</si>
  <si>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</si>
  <si>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</si>
  <si>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</si>
  <si>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</si>
  <si>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</si>
  <si>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</si>
  <si>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</si>
  <si>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</si>
  <si>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</si>
  <si>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</si>
  <si>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</si>
  <si>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</si>
  <si>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</si>
  <si>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</si>
  <si>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</si>
  <si>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</si>
  <si>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</si>
  <si>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</si>
  <si>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</si>
  <si>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</si>
  <si>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</si>
  <si>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</si>
  <si>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</si>
  <si>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</si>
  <si>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</si>
  <si>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</si>
  <si>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</si>
  <si>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</si>
  <si>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</si>
  <si>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</si>
  <si>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</si>
  <si>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</si>
  <si>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</si>
  <si>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</si>
  <si>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</si>
  <si>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</si>
  <si>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</si>
  <si>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</si>
  <si>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</si>
  <si>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</si>
  <si>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</si>
  <si>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</si>
  <si>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</si>
  <si>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</si>
  <si>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</si>
  <si>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</si>
  <si>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</si>
  <si>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</si>
  <si>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</si>
  <si>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</si>
  <si>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</si>
  <si>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</si>
  <si>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</si>
  <si>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</si>
  <si>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</si>
  <si>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</si>
  <si>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</si>
  <si>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</si>
  <si>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</si>
  <si>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</si>
  <si>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</si>
  <si>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</si>
  <si>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</si>
  <si>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</si>
  <si>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</si>
  <si>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</si>
  <si>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</si>
  <si>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</si>
  <si>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</si>
  <si>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</si>
  <si>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</si>
  <si>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</si>
  <si>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</si>
  <si>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</si>
  <si>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</si>
  <si>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</si>
  <si>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</si>
  <si>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</si>
  <si>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</si>
  <si>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</si>
  <si>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</si>
  <si>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</si>
  <si>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</si>
  <si>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</si>
  <si>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</si>
  <si>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</si>
  <si>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</si>
  <si>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</si>
  <si>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</si>
  <si>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</si>
  <si>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</si>
  <si>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</si>
  <si>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</si>
  <si>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</si>
  <si>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</si>
  <si>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</si>
  <si>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</si>
  <si>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</si>
  <si>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</si>
  <si>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</si>
  <si>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</si>
  <si>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</si>
  <si>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</si>
  <si>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</si>
  <si>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</si>
  <si>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</si>
  <si>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</si>
  <si>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</si>
  <si>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</si>
  <si>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</si>
  <si>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</si>
  <si>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</si>
  <si>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</si>
  <si>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</si>
  <si>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</si>
  <si>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</si>
  <si>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</si>
  <si>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</si>
  <si>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</si>
  <si>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</si>
  <si>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</si>
  <si>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</si>
  <si>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</si>
  <si>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</si>
  <si>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</si>
  <si>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</si>
  <si>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</si>
  <si>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</si>
  <si>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</si>
  <si>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</si>
  <si>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</si>
  <si>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</si>
  <si>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</si>
  <si>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</si>
  <si>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</si>
  <si>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</si>
  <si>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</si>
  <si>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</si>
  <si>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</si>
  <si>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</si>
  <si>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</si>
  <si>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</si>
  <si>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</si>
  <si>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</si>
  <si>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</si>
  <si>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</si>
  <si>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</si>
  <si>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</si>
  <si>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</si>
  <si>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</si>
  <si>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</si>
  <si>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</si>
  <si>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</si>
  <si>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</si>
  <si>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</si>
  <si>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</si>
  <si>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</si>
  <si>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</si>
  <si>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</si>
  <si>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</si>
  <si>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</si>
  <si>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</si>
  <si>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</si>
  <si>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</si>
  <si>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</si>
  <si>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</si>
  <si>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</si>
  <si>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</si>
  <si>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</si>
  <si>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</si>
  <si>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</si>
  <si>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</si>
  <si>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</si>
  <si>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</si>
  <si>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</si>
  <si>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</si>
  <si>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</si>
  <si>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</si>
  <si>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</si>
  <si>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</si>
  <si>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</si>
  <si>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</si>
  <si>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</si>
  <si>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</si>
  <si>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</si>
  <si>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</si>
  <si>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</si>
  <si>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</si>
  <si>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</si>
  <si>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</si>
  <si>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</si>
  <si>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</si>
  <si>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</si>
  <si>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</si>
  <si>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</si>
  <si>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</si>
  <si>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</si>
  <si>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</si>
  <si>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</si>
  <si>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</si>
  <si>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</si>
  <si>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</si>
  <si>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</si>
  <si>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</si>
  <si>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</si>
  <si>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</si>
  <si>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</si>
  <si>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</si>
  <si>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</si>
  <si>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</si>
  <si>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</si>
  <si>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</si>
  <si>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</si>
  <si>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</si>
  <si>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</si>
  <si>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</si>
  <si>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</si>
  <si>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</si>
  <si>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</si>
  <si>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</si>
  <si>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</si>
  <si>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</si>
  <si>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</si>
  <si>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</si>
  <si>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</si>
  <si>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</si>
  <si>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</si>
  <si>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</si>
  <si>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</si>
  <si>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</si>
  <si>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</si>
  <si>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</si>
  <si>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</si>
  <si>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</si>
  <si>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</si>
  <si>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</si>
  <si>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</si>
  <si>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</si>
  <si>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</si>
  <si>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</si>
  <si>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</si>
  <si>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</si>
  <si>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</si>
  <si>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</si>
  <si>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</si>
  <si>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</si>
  <si>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</si>
  <si>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</si>
  <si>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</si>
  <si>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</si>
  <si>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</si>
  <si>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</si>
  <si>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</si>
  <si>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</si>
  <si>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</si>
  <si>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</si>
  <si>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</si>
  <si>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</si>
  <si>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</si>
  <si>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</si>
  <si>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</si>
  <si>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</si>
  <si>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</si>
  <si>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</si>
  <si>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</si>
  <si>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</si>
  <si>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</si>
  <si>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</si>
  <si>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</si>
  <si>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</si>
  <si>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</si>
  <si>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</si>
  <si>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</si>
  <si>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</si>
  <si>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</si>
  <si>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</si>
  <si>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</si>
  <si>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</si>
  <si>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</si>
  <si>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</si>
  <si>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</si>
  <si>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</si>
  <si>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</si>
  <si>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</si>
  <si>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</si>
  <si>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</si>
  <si>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</si>
  <si>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</si>
  <si>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</si>
  <si>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</si>
  <si>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</si>
  <si>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</si>
  <si>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</si>
  <si>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</si>
  <si>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</si>
  <si>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</si>
  <si>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</si>
  <si>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</si>
  <si>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</si>
  <si>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</si>
  <si>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</si>
  <si>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</si>
  <si>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</si>
  <si>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</si>
  <si>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</si>
  <si>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</si>
  <si>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</si>
  <si>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</si>
  <si>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</si>
  <si>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</si>
  <si>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</si>
  <si>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</si>
  <si>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</si>
  <si>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</si>
  <si>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</si>
  <si>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</si>
  <si>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</si>
  <si>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</si>
  <si>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</si>
  <si>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</si>
  <si>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</si>
  <si>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</si>
  <si>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</si>
  <si>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</si>
  <si>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</si>
  <si>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</si>
  <si>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</si>
  <si>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</si>
  <si>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</si>
  <si>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</si>
  <si>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</si>
  <si>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</si>
  <si>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</si>
  <si>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</si>
  <si>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</si>
  <si>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</si>
  <si>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</si>
  <si>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</si>
  <si>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</si>
  <si>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</si>
  <si>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</si>
  <si>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</si>
  <si>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</si>
  <si>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</si>
  <si>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</si>
  <si>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</si>
  <si>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</si>
  <si>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</si>
  <si>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</si>
  <si>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</si>
  <si>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</si>
  <si>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</si>
  <si>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</si>
  <si>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</si>
  <si>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</si>
  <si>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</si>
  <si>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</si>
  <si>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</si>
  <si>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</si>
  <si>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</si>
  <si>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</si>
  <si>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</si>
  <si>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</si>
  <si>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</si>
  <si>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</si>
  <si>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</si>
  <si>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</si>
  <si>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</si>
  <si>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</si>
  <si>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</si>
  <si>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</si>
  <si>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</si>
  <si>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</si>
  <si>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</si>
  <si>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</si>
  <si>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</si>
  <si>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</si>
  <si>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</si>
  <si>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</si>
  <si>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</si>
  <si>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</si>
  <si>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</si>
  <si>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</si>
  <si>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</si>
  <si>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</si>
  <si>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</si>
  <si>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</si>
  <si>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</si>
  <si>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</si>
  <si>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</si>
  <si>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</si>
  <si>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</si>
  <si>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</si>
  <si>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</si>
  <si>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</si>
  <si>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</si>
  <si>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</si>
  <si>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</si>
  <si>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</si>
  <si>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</si>
  <si>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</si>
  <si>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</si>
  <si>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</si>
  <si>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</si>
  <si>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</si>
  <si>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</si>
  <si>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</si>
  <si>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</si>
  <si>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</si>
  <si>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</si>
  <si>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</si>
  <si>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</si>
  <si>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</si>
  <si>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</si>
  <si>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</si>
  <si>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</si>
  <si>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</si>
  <si>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</si>
  <si>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</si>
  <si>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</si>
  <si>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</si>
  <si>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</si>
  <si>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</si>
  <si>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</si>
  <si>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</si>
  <si>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</si>
  <si>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</si>
  <si>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</si>
  <si>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</si>
  <si>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</si>
  <si>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</si>
  <si>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</si>
  <si>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</si>
  <si>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</si>
  <si>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</si>
  <si>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</si>
  <si>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</si>
  <si>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</si>
  <si>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</si>
  <si>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</si>
  <si>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</si>
  <si>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</si>
  <si>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</si>
  <si>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</si>
  <si>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</si>
  <si>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</si>
  <si>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</si>
  <si>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</si>
  <si>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</si>
  <si>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</si>
  <si>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</si>
  <si>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</si>
  <si>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</si>
  <si>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</si>
  <si>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</si>
  <si>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</si>
  <si>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</si>
  <si>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</si>
  <si>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</si>
  <si>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</si>
  <si>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</si>
  <si>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</si>
  <si>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</si>
  <si>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</si>
  <si>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</si>
  <si>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</si>
  <si>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</si>
  <si>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</si>
  <si>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</si>
  <si>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</si>
  <si>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</si>
  <si>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</si>
  <si>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</si>
  <si>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</si>
  <si>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</si>
  <si>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</si>
  <si>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</si>
  <si>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</si>
  <si>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</si>
  <si>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</si>
  <si>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</si>
  <si>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</si>
  <si>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</si>
  <si>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</si>
  <si>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</si>
  <si>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</si>
  <si>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</si>
  <si>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</si>
  <si>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</si>
  <si>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</si>
  <si>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</si>
  <si>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</si>
  <si>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</si>
  <si>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</si>
  <si>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</si>
  <si>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</si>
  <si>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</si>
  <si>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</si>
  <si>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</si>
  <si>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</si>
  <si>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</si>
  <si>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</si>
  <si>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</si>
  <si>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</si>
  <si>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</si>
  <si>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</si>
  <si>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</si>
  <si>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</si>
  <si>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</si>
  <si>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</si>
  <si>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</si>
  <si>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</si>
  <si>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</si>
  <si>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</si>
  <si>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</si>
  <si>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</si>
  <si>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</si>
  <si>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</si>
  <si>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</si>
  <si>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</si>
  <si>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</si>
  <si>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</si>
  <si>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</si>
  <si>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</si>
  <si>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</si>
  <si>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</si>
  <si>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</si>
  <si>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</si>
  <si>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</si>
  <si>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</si>
  <si>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</si>
  <si>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</si>
  <si>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</si>
  <si>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</si>
  <si>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</si>
  <si>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</si>
  <si>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</si>
  <si>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</si>
  <si>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</si>
  <si>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</si>
  <si>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</si>
  <si>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</si>
  <si>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</si>
  <si>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</si>
  <si>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</si>
  <si>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</si>
  <si>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</si>
  <si>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</si>
  <si>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</si>
  <si>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</si>
  <si>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</si>
  <si>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</si>
  <si>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</si>
  <si>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</si>
  <si>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</si>
  <si>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</si>
  <si>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</si>
  <si>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</si>
  <si>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</si>
  <si>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</si>
  <si>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</si>
  <si>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</si>
  <si>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</si>
  <si>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</si>
  <si>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</si>
  <si>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</si>
  <si>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</si>
  <si>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</si>
  <si>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</si>
  <si>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</si>
  <si>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</si>
  <si>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</si>
  <si>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</si>
  <si>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</si>
  <si>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</si>
  <si>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</si>
  <si>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</si>
  <si>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</si>
  <si>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</si>
  <si>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</si>
  <si>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</si>
  <si>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</si>
  <si>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</si>
  <si>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</si>
  <si>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</si>
  <si>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</si>
  <si>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</si>
  <si>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</si>
  <si>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</si>
  <si>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</si>
  <si>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</si>
  <si>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</si>
  <si>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</si>
  <si>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</si>
  <si>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</si>
  <si>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</si>
  <si>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</si>
  <si>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</si>
  <si>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</si>
  <si>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</si>
  <si>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</si>
  <si>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</si>
  <si>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</si>
  <si>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</si>
  <si>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</si>
  <si>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</si>
  <si>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</si>
  <si>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</si>
  <si>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</si>
  <si>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</si>
  <si>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</si>
  <si>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</si>
  <si>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</si>
  <si>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</si>
  <si>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</si>
  <si>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</si>
  <si>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</si>
  <si>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</si>
  <si>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</si>
  <si>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</si>
  <si>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</si>
  <si>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</si>
  <si>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</si>
  <si>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</si>
  <si>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</si>
  <si>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</si>
  <si>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</si>
  <si>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</si>
  <si>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</si>
  <si>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</si>
  <si>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</si>
  <si>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</si>
  <si>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</si>
  <si>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</si>
  <si>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</si>
  <si>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</si>
  <si>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</si>
  <si>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</si>
  <si>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</si>
  <si>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</si>
  <si>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</si>
  <si>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</si>
  <si>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</si>
  <si>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</si>
  <si>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</si>
  <si>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</si>
  <si>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</si>
  <si>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</si>
  <si>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</si>
  <si>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</si>
  <si>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</si>
  <si>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</si>
  <si>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</si>
  <si>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</si>
  <si>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</si>
  <si>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</si>
  <si>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</si>
  <si>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</si>
  <si>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</si>
  <si>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</si>
  <si>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</si>
  <si>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</si>
  <si>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</si>
  <si>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</si>
  <si>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</si>
  <si>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</si>
  <si>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</si>
  <si>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</si>
  <si>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</si>
  <si>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</si>
  <si>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</si>
  <si>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</si>
  <si>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</si>
  <si>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</si>
  <si>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</si>
  <si>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</si>
  <si>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</si>
  <si>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</si>
  <si>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</si>
  <si>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</si>
  <si>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</si>
  <si>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</si>
  <si>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</si>
  <si>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</si>
  <si>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</si>
  <si>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</si>
  <si>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</si>
  <si>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</si>
  <si>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</si>
  <si>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</si>
  <si>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</si>
  <si>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</si>
  <si>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</si>
  <si>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</si>
  <si>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</si>
  <si>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</si>
  <si>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</si>
  <si>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</si>
  <si>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</si>
  <si>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</si>
  <si>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</si>
  <si>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</si>
  <si>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</si>
  <si>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</si>
  <si>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</si>
  <si>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</si>
  <si>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</si>
  <si>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</si>
  <si>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</si>
  <si>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</si>
  <si>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</si>
  <si>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</si>
  <si>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</si>
  <si>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</si>
  <si>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</si>
  <si>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</si>
  <si>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</si>
  <si>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</si>
  <si>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</si>
  <si>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</si>
  <si>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</si>
  <si>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</si>
  <si>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</si>
  <si>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</si>
  <si>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</si>
  <si>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</si>
  <si>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</si>
  <si>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</si>
  <si>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</si>
  <si>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</si>
  <si>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</si>
  <si>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</si>
  <si>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</si>
  <si>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</si>
  <si>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</si>
  <si>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</si>
  <si>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</si>
  <si>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</si>
  <si>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</si>
  <si>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</si>
  <si>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</si>
  <si>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</si>
  <si>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</si>
  <si>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</si>
  <si>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</si>
  <si>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</si>
  <si>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</si>
  <si>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</si>
  <si>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</si>
  <si>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</si>
  <si>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</si>
  <si>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</si>
  <si>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</si>
  <si>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</si>
  <si>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</si>
  <si>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</si>
  <si>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</si>
  <si>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</si>
  <si>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</si>
  <si>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</si>
  <si>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</si>
  <si>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</si>
  <si>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</si>
  <si>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</si>
  <si>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</si>
  <si>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</si>
  <si>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</si>
  <si>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</si>
  <si>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</si>
  <si>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</si>
  <si>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</si>
  <si>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</si>
  <si>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</si>
  <si>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</si>
  <si>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</si>
  <si>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</si>
  <si>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</si>
  <si>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</si>
  <si>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</si>
  <si>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</si>
  <si>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</si>
  <si>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</si>
  <si>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</si>
  <si>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</si>
  <si>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</si>
  <si>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</si>
  <si>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</si>
  <si>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</si>
  <si>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</si>
  <si>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</si>
  <si>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</si>
  <si>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</si>
  <si>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</si>
  <si>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</si>
  <si>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</si>
  <si>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</si>
  <si>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</si>
  <si>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</si>
  <si>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</si>
  <si>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</si>
  <si>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</si>
  <si>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</si>
  <si>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</si>
  <si>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</si>
  <si>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</si>
  <si>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</si>
  <si>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</si>
  <si>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</si>
  <si>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</si>
  <si>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</si>
  <si>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</si>
  <si>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</si>
  <si>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</si>
  <si>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</si>
  <si>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</si>
  <si>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</si>
  <si>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</si>
  <si>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</si>
  <si>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</si>
  <si>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</si>
  <si>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</si>
  <si>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</si>
  <si>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</si>
  <si>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</si>
  <si>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</si>
  <si>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</si>
  <si>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</si>
  <si>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</si>
  <si>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</si>
  <si>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</si>
  <si>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</si>
  <si>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</si>
  <si>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</si>
  <si>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</si>
  <si>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</si>
  <si>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</si>
  <si>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</si>
  <si>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</si>
  <si>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</si>
  <si>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</si>
  <si>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</si>
  <si>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</si>
  <si>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</si>
  <si>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</si>
  <si>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</si>
  <si>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</si>
  <si>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</si>
  <si>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</si>
  <si>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</si>
  <si>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</si>
  <si>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</si>
  <si>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</si>
  <si>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</si>
  <si>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</si>
  <si>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</si>
  <si>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</si>
  <si>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</si>
  <si>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</si>
  <si>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</si>
  <si>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</si>
  <si>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</si>
  <si>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</si>
  <si>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</si>
  <si>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</si>
  <si>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</si>
  <si>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</si>
  <si>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</si>
  <si>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</si>
  <si>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</si>
  <si>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</si>
  <si>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</si>
  <si>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</si>
  <si>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</si>
  <si>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</si>
  <si>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</si>
  <si>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</si>
  <si>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</si>
  <si>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</si>
  <si>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</si>
  <si>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</si>
  <si>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</si>
  <si>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</si>
  <si>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</si>
  <si>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</si>
  <si>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</si>
  <si>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</si>
  <si>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</si>
  <si>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</si>
  <si>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</si>
  <si>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</si>
  <si>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</si>
  <si>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</si>
  <si>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</si>
  <si>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</si>
  <si>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</si>
  <si>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</si>
  <si>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</si>
  <si>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</si>
  <si>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</si>
  <si>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</si>
  <si>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</si>
  <si>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</si>
  <si>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</si>
  <si>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</si>
  <si>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</si>
  <si>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</si>
  <si>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</si>
  <si>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</si>
  <si>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</si>
  <si>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</si>
  <si>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</si>
  <si>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</si>
  <si>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</si>
  <si>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</si>
  <si>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</si>
  <si>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</si>
  <si>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</si>
  <si>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</si>
  <si>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</si>
  <si>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</si>
  <si>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</si>
  <si>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</si>
  <si>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</si>
  <si>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</si>
  <si>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</si>
  <si>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</si>
  <si>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</si>
  <si>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</si>
  <si>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</si>
  <si>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</si>
  <si>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</si>
  <si>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</si>
  <si>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</si>
  <si>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</si>
  <si>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</si>
  <si>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</si>
  <si>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</si>
  <si>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</si>
  <si>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</si>
  <si>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</si>
  <si>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</si>
  <si>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</si>
  <si>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</si>
  <si>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</si>
  <si>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</si>
  <si>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</si>
  <si>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</si>
  <si>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</si>
  <si>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</si>
  <si>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</si>
  <si>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</si>
  <si>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</si>
  <si>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</si>
  <si>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</si>
  <si>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</si>
  <si>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</si>
  <si>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</si>
  <si>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</si>
  <si>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</si>
  <si>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</si>
  <si>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</si>
  <si>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</si>
  <si>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</si>
  <si>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</si>
  <si>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</si>
  <si>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</si>
  <si>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</si>
  <si>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</si>
  <si>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</si>
  <si>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</si>
  <si>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</si>
  <si>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</si>
  <si>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</si>
  <si>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</si>
  <si>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</si>
  <si>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</si>
  <si>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</si>
  <si>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</si>
  <si>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</si>
  <si>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</si>
  <si>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</si>
  <si>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</si>
  <si>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</si>
  <si>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</si>
  <si>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</si>
  <si>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</si>
  <si>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</si>
  <si>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</si>
  <si>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</si>
  <si>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</si>
  <si>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</si>
  <si>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</si>
  <si>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</si>
  <si>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</si>
  <si>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</si>
  <si>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</si>
  <si>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</si>
  <si>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</si>
  <si>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</si>
  <si>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</si>
  <si>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</si>
  <si>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</si>
  <si>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</si>
  <si>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</si>
  <si>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</si>
  <si>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</si>
  <si>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</si>
  <si>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</si>
  <si>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</si>
  <si>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</si>
  <si>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</si>
  <si>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</si>
  <si>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</si>
  <si>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</si>
  <si>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</si>
  <si>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</si>
  <si>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</si>
  <si>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</si>
  <si>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</si>
  <si>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</si>
  <si>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</si>
  <si>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</si>
  <si>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</si>
  <si>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</si>
  <si>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</si>
  <si>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</si>
  <si>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</si>
  <si>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</si>
  <si>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</si>
  <si>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</si>
  <si>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</si>
  <si>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</si>
  <si>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</si>
  <si>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</si>
  <si>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</si>
  <si>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</si>
  <si>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</si>
  <si>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</si>
  <si>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</si>
  <si>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</si>
  <si>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</si>
  <si>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</si>
  <si>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</si>
  <si>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</si>
  <si>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</si>
  <si>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</si>
  <si>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</si>
  <si>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</si>
  <si>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</si>
  <si>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</si>
  <si>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</si>
  <si>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</si>
  <si>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</si>
  <si>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</si>
  <si>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</si>
  <si>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</si>
  <si>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</si>
  <si>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</si>
  <si>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</si>
  <si>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</si>
  <si>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</si>
  <si>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</si>
  <si>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</si>
  <si>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</si>
  <si>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</si>
  <si>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</si>
  <si>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</si>
  <si>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</si>
  <si>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</si>
  <si>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</si>
  <si>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</si>
  <si>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</si>
  <si>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</si>
  <si>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</si>
  <si>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</si>
  <si>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</si>
  <si>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</si>
  <si>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</si>
  <si>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</si>
  <si>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</si>
  <si>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</si>
  <si>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</si>
  <si>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</si>
  <si>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</si>
  <si>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</si>
  <si>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</si>
  <si>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</si>
  <si>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</si>
  <si>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</si>
  <si>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</si>
  <si>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</si>
  <si>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</si>
  <si>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</si>
  <si>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</si>
  <si>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</si>
  <si>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</si>
  <si>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</si>
  <si>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</si>
  <si>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</si>
  <si>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</si>
  <si>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</si>
  <si>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</si>
  <si>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</si>
  <si>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</si>
  <si>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</si>
  <si>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</si>
  <si>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</si>
  <si>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</si>
  <si>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</si>
  <si>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</si>
  <si>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</si>
  <si>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</si>
  <si>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</si>
  <si>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</si>
  <si>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</si>
  <si>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</si>
  <si>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</si>
  <si>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</si>
  <si>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</si>
  <si>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</si>
  <si>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</si>
  <si>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</si>
  <si>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</si>
  <si>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</si>
  <si>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</si>
  <si>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</si>
  <si>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</si>
  <si>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</si>
  <si>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</si>
  <si>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</si>
  <si>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</si>
  <si>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</si>
  <si>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</si>
  <si>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</si>
  <si>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</si>
  <si>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</si>
  <si>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</si>
  <si>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</si>
  <si>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</si>
  <si>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</si>
  <si>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</si>
  <si>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</si>
  <si>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</si>
  <si>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</si>
  <si>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</si>
  <si>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</si>
  <si>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</si>
  <si>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</si>
  <si>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</si>
  <si>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</si>
  <si>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</si>
  <si>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</si>
  <si>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</si>
  <si>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</si>
  <si>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</si>
  <si>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</si>
  <si>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</si>
  <si>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</si>
  <si>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</si>
  <si>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</si>
  <si>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</si>
  <si>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</si>
  <si>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</si>
  <si>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</si>
  <si>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</si>
  <si>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</si>
  <si>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</si>
  <si>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</si>
  <si>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</si>
  <si>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</si>
  <si>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</si>
  <si>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</si>
  <si>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</si>
  <si>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</si>
  <si>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</si>
  <si>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</si>
  <si>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</si>
  <si>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</si>
  <si>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</si>
  <si>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</si>
  <si>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</si>
  <si>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</si>
  <si>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</si>
  <si>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</si>
  <si>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</si>
  <si>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</si>
  <si>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</si>
  <si>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</si>
  <si>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</si>
  <si>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</si>
  <si>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</si>
  <si>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</si>
  <si>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</si>
  <si>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</si>
  <si>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</si>
  <si>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</si>
  <si>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</si>
  <si>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</si>
  <si>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</si>
  <si>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</si>
  <si>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</si>
  <si>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</si>
  <si>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</si>
  <si>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</si>
  <si>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</si>
  <si>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</si>
  <si>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</si>
  <si>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</si>
  <si>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</si>
  <si>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</si>
  <si>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</si>
  <si>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</si>
  <si>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</si>
  <si>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</si>
  <si>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</si>
  <si>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</si>
  <si>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</si>
  <si>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</si>
  <si>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</si>
  <si>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</si>
  <si>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</si>
  <si>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</si>
  <si>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</si>
  <si>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</si>
  <si>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</si>
  <si>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</si>
  <si>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</si>
  <si>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</si>
  <si>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</si>
  <si>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</si>
  <si>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</si>
  <si>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</si>
  <si>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</si>
  <si>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</si>
  <si>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</si>
  <si>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</si>
  <si>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</si>
  <si>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</si>
  <si>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</si>
  <si>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</si>
  <si>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</si>
  <si>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</si>
  <si>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</si>
  <si>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</si>
  <si>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</si>
  <si>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</si>
  <si>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</si>
  <si>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</si>
  <si>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</si>
  <si>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</si>
  <si>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</si>
  <si>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</si>
  <si>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</si>
  <si>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</si>
  <si>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</si>
  <si>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</si>
  <si>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</si>
  <si>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</si>
  <si>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</si>
  <si>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</si>
  <si>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</si>
  <si>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</si>
  <si>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</si>
  <si>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</si>
  <si>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</si>
  <si>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</si>
  <si>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</si>
  <si>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</si>
  <si>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</si>
  <si>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</si>
  <si>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</si>
  <si>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</si>
  <si>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</si>
  <si>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</si>
  <si>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</si>
  <si>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</si>
  <si>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</si>
  <si>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</si>
  <si>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</si>
  <si>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</si>
  <si>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</si>
  <si>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</si>
  <si>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</si>
  <si>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</si>
  <si>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</si>
  <si>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</si>
  <si>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</si>
  <si>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</si>
  <si>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</si>
  <si>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</si>
  <si>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</si>
  <si>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</si>
  <si>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</si>
  <si>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</si>
  <si>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</si>
  <si>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</si>
  <si>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</si>
  <si>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</si>
  <si>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</si>
  <si>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</si>
  <si>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</si>
  <si>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</si>
  <si>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</si>
  <si>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</si>
  <si>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</si>
  <si>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</si>
  <si>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</si>
  <si>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</si>
  <si>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</si>
  <si>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</si>
  <si>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</si>
  <si>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</si>
  <si>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</si>
  <si>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</si>
  <si>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</si>
  <si>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</si>
  <si>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</si>
  <si>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</si>
  <si>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</si>
  <si>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</si>
  <si>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</si>
  <si>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</si>
  <si>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</si>
  <si>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</si>
  <si>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</si>
  <si>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</si>
  <si>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</si>
  <si>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</si>
  <si>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</si>
  <si>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</si>
  <si>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</si>
  <si>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</si>
  <si>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</si>
  <si>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</si>
  <si>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</si>
  <si>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</si>
  <si>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</si>
  <si>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</si>
  <si>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</si>
  <si>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</si>
  <si>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</si>
  <si>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</si>
  <si>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</si>
  <si>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</si>
  <si>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</si>
  <si>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</si>
  <si>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</si>
  <si>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</si>
  <si>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</si>
  <si>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</si>
  <si>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</si>
  <si>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</si>
  <si>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</si>
  <si>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</si>
  <si>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</si>
  <si>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</si>
  <si>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</si>
  <si>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</si>
  <si>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</si>
  <si>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</si>
  <si>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</si>
  <si>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</si>
  <si>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</si>
  <si>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</si>
  <si>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</si>
  <si>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</si>
  <si>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</si>
  <si>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</si>
  <si>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</si>
  <si>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</si>
  <si>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</si>
  <si>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</si>
  <si>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</si>
  <si>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</si>
  <si>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</si>
  <si>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</si>
  <si>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</si>
  <si>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</si>
  <si>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</si>
  <si>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</si>
  <si>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</si>
  <si>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</si>
  <si>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</si>
  <si>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</si>
  <si>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</si>
  <si>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</si>
  <si>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</si>
  <si>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</si>
  <si>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</si>
  <si>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</si>
  <si>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</si>
  <si>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</si>
  <si>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</si>
  <si>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</si>
  <si>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</si>
  <si>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</si>
  <si>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</si>
  <si>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</si>
  <si>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</si>
  <si>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</si>
  <si>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</si>
  <si>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</si>
  <si>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</si>
  <si>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</si>
  <si>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</si>
  <si>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</si>
  <si>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</si>
  <si>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</si>
  <si>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</si>
  <si>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</si>
  <si>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</si>
  <si>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</si>
  <si>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</si>
  <si>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</si>
  <si>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</si>
  <si>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</si>
  <si>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</si>
  <si>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</si>
  <si>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</si>
  <si>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</si>
  <si>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</si>
  <si>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</si>
  <si>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</si>
  <si>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</si>
  <si>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</si>
  <si>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</si>
  <si>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</si>
  <si>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</si>
  <si>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</si>
  <si>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</si>
  <si>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</si>
  <si>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</si>
  <si>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</si>
  <si>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</si>
  <si>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</si>
  <si>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</si>
  <si>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</si>
  <si>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</si>
  <si>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</si>
  <si>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</si>
  <si>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</si>
  <si>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</si>
  <si>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</si>
  <si>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</si>
  <si>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</si>
  <si>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</si>
  <si>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</si>
  <si>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</si>
  <si>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</si>
  <si>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</si>
  <si>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</si>
  <si>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</si>
  <si>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</si>
  <si>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</si>
  <si>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</si>
  <si>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</si>
  <si>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</si>
  <si>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</si>
  <si>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</si>
  <si>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</si>
  <si>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</si>
  <si>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</si>
  <si>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</si>
  <si>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</si>
  <si>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</si>
  <si>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</si>
  <si>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</si>
  <si>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</si>
  <si>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</si>
  <si>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</si>
  <si>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</si>
  <si>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</si>
  <si>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</si>
  <si>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</si>
  <si>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</si>
  <si>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</si>
  <si>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</si>
  <si>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</si>
  <si>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</si>
  <si>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</si>
  <si>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</si>
  <si>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</si>
  <si>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</si>
  <si>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</si>
  <si>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</si>
  <si>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</si>
  <si>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</si>
  <si>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</si>
  <si>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</si>
  <si>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</si>
  <si>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</si>
  <si>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</si>
  <si>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</si>
  <si>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</si>
  <si>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</si>
  <si>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</si>
  <si>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</si>
  <si>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</si>
  <si>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</si>
  <si>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</si>
  <si>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</si>
  <si>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</si>
  <si>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</si>
  <si>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</si>
  <si>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</si>
  <si>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</si>
  <si>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</si>
  <si>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</si>
  <si>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</si>
  <si>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</si>
  <si>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</si>
  <si>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</si>
  <si>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</si>
  <si>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</si>
  <si>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</si>
  <si>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</si>
  <si>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</si>
  <si>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</si>
  <si>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</si>
  <si>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</si>
  <si>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</si>
  <si>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</si>
  <si>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</si>
  <si>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</si>
  <si>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</si>
  <si>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</si>
  <si>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</si>
  <si>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</si>
  <si>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</si>
  <si>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</si>
  <si>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</si>
  <si>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</si>
  <si>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</si>
  <si>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</si>
  <si>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</si>
  <si>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</si>
  <si>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</si>
  <si>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</si>
  <si>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</si>
  <si>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</si>
  <si>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</si>
  <si>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</si>
  <si>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</si>
  <si>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</si>
  <si>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</si>
  <si>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</si>
  <si>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</si>
  <si>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</si>
  <si>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</si>
  <si>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</si>
  <si>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</si>
  <si>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</si>
  <si>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</si>
  <si>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</si>
  <si>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</si>
  <si>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</si>
  <si>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</si>
  <si>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</si>
  <si>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</si>
  <si>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</si>
  <si>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</si>
  <si>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</si>
  <si>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</si>
  <si>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</si>
  <si>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</si>
  <si>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</si>
  <si>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</si>
  <si>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</si>
  <si>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</si>
  <si>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</si>
  <si>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</si>
  <si>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</si>
  <si>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</si>
  <si>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</si>
  <si>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</si>
  <si>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</si>
  <si>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</si>
  <si>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</si>
  <si>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</si>
  <si>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</si>
  <si>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</si>
  <si>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</si>
  <si>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</si>
  <si>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</si>
  <si>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</si>
  <si>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</si>
  <si>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</si>
  <si>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</si>
  <si>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</si>
  <si>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</si>
  <si>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</si>
  <si>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</si>
  <si>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</si>
  <si>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</si>
  <si>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</si>
  <si>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</si>
  <si>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</si>
  <si>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</si>
  <si>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</si>
  <si>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</si>
  <si>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</si>
  <si>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</si>
  <si>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</si>
  <si>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</si>
  <si>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</si>
  <si>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</si>
  <si>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</si>
  <si>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</si>
  <si>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</si>
  <si>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</si>
  <si>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</si>
  <si>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</si>
  <si>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</si>
  <si>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</si>
  <si>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</si>
  <si>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</si>
  <si>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</si>
  <si>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</si>
  <si>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</si>
  <si>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</si>
  <si>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</si>
  <si>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</si>
  <si>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</si>
  <si>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</si>
  <si>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</si>
  <si>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</si>
  <si>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</si>
  <si>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</si>
  <si>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</si>
  <si>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</si>
  <si>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</si>
  <si>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</si>
  <si>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</si>
  <si>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</si>
  <si>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</si>
  <si>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</si>
  <si>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</si>
  <si>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</si>
  <si>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</si>
  <si>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</si>
  <si>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</si>
  <si>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</si>
  <si>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</si>
  <si>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</si>
  <si>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</si>
  <si>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</si>
  <si>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</si>
  <si>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</si>
  <si>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</si>
  <si>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</si>
  <si>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</si>
  <si>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</si>
  <si>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</si>
  <si>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</si>
  <si>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</si>
  <si>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</si>
  <si>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</si>
  <si>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</si>
  <si>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</si>
  <si>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</si>
  <si>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</si>
  <si>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</si>
  <si>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</si>
  <si>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</si>
  <si>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</si>
  <si>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</si>
  <si>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</si>
  <si>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</si>
  <si>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</si>
  <si>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</si>
  <si>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</si>
  <si>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</si>
  <si>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</si>
  <si>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</si>
  <si>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</si>
  <si>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</si>
  <si>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</si>
  <si>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</si>
  <si>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</si>
  <si>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</si>
  <si>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</si>
  <si>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</si>
  <si>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</si>
  <si>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</si>
  <si>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</si>
  <si>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</si>
  <si>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</si>
  <si>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</si>
  <si>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</si>
  <si>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</si>
  <si>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</si>
  <si>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</si>
  <si>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</si>
  <si>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</si>
  <si>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</si>
  <si>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</si>
  <si>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</si>
  <si>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</si>
  <si>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</si>
  <si>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</si>
  <si>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</si>
  <si>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</si>
  <si>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</si>
  <si>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</si>
  <si>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</si>
  <si>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</si>
  <si>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</si>
  <si>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</si>
  <si>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</si>
  <si>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</si>
  <si>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</si>
  <si>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</si>
  <si>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</si>
  <si>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</si>
  <si>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</si>
  <si>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</si>
  <si>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</si>
  <si>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</si>
  <si>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</si>
  <si>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</si>
  <si>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</si>
  <si>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</si>
  <si>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</si>
  <si>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</si>
  <si>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</si>
  <si>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</si>
  <si>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</si>
  <si>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</si>
  <si>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</si>
  <si>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</si>
  <si>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</si>
  <si>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</si>
  <si>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</si>
  <si>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</si>
  <si>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</si>
  <si>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</si>
  <si>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</si>
  <si>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</si>
  <si>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</si>
  <si>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</si>
  <si>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</si>
  <si>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</si>
  <si>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</si>
  <si>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</si>
  <si>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</si>
  <si>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</si>
  <si>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</si>
  <si>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</si>
  <si>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</si>
  <si>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</si>
  <si>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</si>
  <si>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</si>
  <si>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</si>
  <si>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</si>
  <si>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</si>
  <si>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</si>
  <si>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</si>
  <si>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</si>
  <si>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</si>
  <si>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</si>
  <si>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</si>
  <si>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</si>
  <si>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</si>
  <si>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</si>
  <si>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</si>
  <si>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</si>
  <si>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</si>
  <si>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</si>
  <si>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</si>
  <si>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</si>
  <si>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</si>
  <si>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</si>
  <si>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</si>
  <si>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</si>
  <si>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</si>
  <si>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</si>
  <si>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</si>
  <si>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</si>
  <si>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</si>
  <si>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</si>
  <si>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</si>
  <si>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</si>
  <si>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</si>
  <si>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</si>
  <si>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</si>
  <si>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</si>
  <si>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</si>
  <si>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</si>
  <si>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</si>
  <si>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</si>
  <si>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</si>
  <si>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</si>
  <si>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</si>
  <si>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</si>
  <si>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</si>
  <si>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</si>
  <si>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</si>
  <si>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</si>
  <si>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</si>
  <si>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</si>
  <si>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</si>
  <si>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</si>
  <si>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</si>
  <si>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</si>
  <si>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</si>
  <si>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</si>
  <si>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</si>
  <si>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</si>
  <si>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</si>
  <si>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</si>
  <si>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</si>
  <si>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</si>
  <si>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</si>
  <si>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</si>
  <si>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</si>
  <si>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</si>
  <si>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</si>
  <si>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</si>
  <si>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</si>
  <si>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</si>
  <si>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</si>
  <si>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</si>
  <si>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</si>
  <si>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</si>
  <si>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</si>
  <si>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</si>
  <si>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</si>
  <si>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</si>
  <si>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</si>
  <si>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</si>
  <si>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</si>
  <si>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</si>
  <si>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</si>
  <si>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</si>
  <si>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</si>
  <si>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</si>
  <si>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</si>
  <si>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</si>
  <si>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</si>
  <si>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</si>
  <si>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</si>
  <si>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</si>
  <si>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</si>
  <si>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</si>
  <si>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</si>
  <si>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</si>
  <si>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</si>
  <si>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</si>
  <si>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</si>
  <si>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</si>
  <si>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</si>
  <si>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</si>
  <si>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</si>
  <si>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</si>
  <si>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</si>
  <si>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</si>
  <si>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</si>
  <si>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</si>
  <si>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</si>
  <si>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</si>
  <si>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</si>
  <si>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</si>
  <si>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</si>
  <si>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</si>
  <si>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</si>
  <si>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</si>
  <si>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</si>
  <si>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</si>
  <si>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</si>
  <si>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</si>
  <si>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</si>
  <si>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</si>
  <si>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</si>
  <si>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</si>
  <si>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</si>
  <si>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</si>
  <si>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</si>
  <si>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</si>
  <si>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</si>
  <si>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</si>
  <si>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</si>
  <si>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</si>
  <si>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</si>
  <si>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</si>
  <si>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</si>
  <si>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</si>
  <si>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</si>
  <si>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</si>
  <si>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</si>
  <si>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</si>
  <si>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</si>
  <si>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</si>
  <si>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</si>
  <si>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</si>
  <si>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</si>
  <si>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</si>
  <si>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</si>
  <si>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</si>
  <si>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</si>
  <si>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</si>
  <si>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</si>
  <si>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</si>
  <si>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</si>
  <si>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</si>
  <si>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</si>
  <si>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</si>
  <si>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</si>
  <si>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</si>
  <si>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</si>
  <si>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</si>
  <si>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</si>
  <si>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</si>
  <si>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</si>
  <si>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</si>
  <si>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</si>
  <si>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</si>
  <si>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</si>
  <si>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</si>
  <si>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</si>
  <si>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</si>
  <si>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</si>
  <si>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</si>
  <si>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</si>
  <si>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</si>
  <si>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</si>
  <si>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</si>
  <si>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</si>
  <si>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</si>
  <si>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</si>
  <si>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</si>
  <si>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</si>
  <si>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</si>
  <si>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</si>
  <si>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</si>
  <si>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</si>
  <si>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</si>
  <si>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</si>
  <si>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</si>
  <si>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</si>
  <si>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</si>
  <si>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</si>
  <si>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</si>
  <si>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</si>
  <si>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</si>
  <si>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</si>
  <si>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</si>
  <si>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</si>
  <si>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</si>
  <si>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</si>
  <si>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</si>
  <si>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</si>
  <si>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</si>
  <si>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</si>
  <si>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</si>
  <si>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</si>
  <si>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</si>
  <si>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</si>
  <si>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</si>
  <si>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</si>
  <si>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</si>
  <si>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</si>
  <si>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</si>
  <si>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</si>
  <si>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</si>
  <si>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</si>
  <si>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</si>
  <si>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</si>
  <si>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</si>
  <si>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</si>
  <si>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</si>
  <si>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</si>
  <si>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</si>
  <si>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</si>
  <si>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</si>
  <si>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</si>
  <si>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</si>
  <si>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</si>
  <si>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</si>
  <si>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</si>
  <si>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</si>
  <si>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</si>
  <si>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</si>
  <si>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</si>
  <si>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</si>
  <si>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</si>
  <si>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</si>
  <si>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</si>
  <si>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</si>
  <si>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</si>
  <si>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</si>
  <si>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</si>
  <si>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</si>
  <si>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</si>
  <si>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</si>
  <si>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</si>
  <si>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</si>
  <si>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</si>
  <si>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</si>
  <si>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</si>
  <si>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</si>
  <si>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</si>
  <si>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</si>
  <si>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</si>
  <si>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</si>
  <si>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</si>
  <si>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</si>
  <si>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</si>
  <si>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</si>
  <si>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</si>
  <si>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</si>
  <si>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</si>
  <si>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</si>
  <si>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</si>
  <si>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</si>
  <si>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</si>
  <si>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</si>
  <si>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</si>
  <si>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</si>
  <si>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</si>
  <si>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</si>
  <si>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</si>
  <si>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</si>
  <si>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</si>
  <si>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</si>
  <si>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</si>
  <si>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</si>
  <si>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</si>
  <si>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</si>
  <si>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</si>
  <si>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</si>
  <si>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</si>
  <si>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</si>
  <si>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</si>
  <si>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</si>
  <si>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</si>
  <si>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</si>
  <si>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</si>
  <si>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</si>
  <si>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</si>
  <si>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</si>
  <si>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</si>
  <si>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</si>
  <si>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</si>
  <si>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</si>
  <si>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</si>
  <si>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</si>
  <si>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</si>
  <si>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</si>
  <si>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</si>
  <si>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</si>
  <si>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</si>
  <si>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</si>
  <si>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</si>
  <si>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</si>
  <si>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</si>
  <si>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</si>
  <si>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</si>
  <si>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</si>
  <si>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</si>
  <si>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</si>
  <si>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</si>
  <si>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</si>
  <si>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</si>
  <si>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</si>
  <si>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</si>
  <si>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</si>
  <si>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</si>
  <si>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</si>
  <si>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</si>
  <si>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</si>
  <si>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</si>
  <si>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</si>
  <si>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</si>
  <si>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</si>
  <si>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</si>
  <si>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</si>
  <si>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</si>
  <si>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</si>
  <si>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</si>
  <si>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</si>
  <si>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</si>
  <si>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</si>
  <si>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</si>
  <si>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</si>
  <si>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</si>
  <si>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</si>
  <si>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</si>
  <si>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</si>
  <si>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</si>
  <si>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</si>
  <si>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</si>
  <si>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</si>
  <si>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</si>
  <si>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</si>
  <si>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</si>
  <si>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</si>
  <si>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</si>
  <si>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</si>
  <si>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</si>
  <si>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</si>
  <si>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</si>
  <si>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</si>
  <si>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</si>
  <si>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</si>
  <si>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</si>
  <si>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</si>
  <si>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</si>
  <si>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</si>
  <si>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</si>
  <si>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</si>
  <si>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</si>
  <si>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</si>
  <si>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</si>
  <si>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</si>
  <si>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</si>
  <si>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</si>
  <si>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</si>
  <si>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</si>
  <si>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</si>
  <si>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</si>
  <si>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</si>
  <si>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</si>
  <si>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</si>
  <si>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</si>
  <si>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</si>
  <si>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</si>
  <si>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</si>
  <si>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</si>
  <si>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</si>
  <si>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</si>
  <si>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</si>
  <si>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</si>
  <si>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</si>
  <si>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</si>
  <si>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</si>
  <si>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</si>
  <si>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</si>
  <si>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</si>
  <si>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</si>
  <si>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</si>
  <si>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</si>
  <si>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</si>
  <si>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</si>
  <si>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</si>
  <si>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</si>
  <si>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</si>
  <si>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</si>
  <si>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</si>
  <si>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</si>
  <si>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</si>
  <si>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</si>
  <si>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</si>
  <si>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</si>
  <si>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</si>
  <si>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</si>
  <si>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</si>
  <si>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</si>
  <si>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</si>
  <si>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</si>
  <si>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</si>
  <si>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</si>
  <si>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</si>
  <si>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</si>
  <si>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</si>
  <si>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</si>
  <si>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</si>
  <si>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</si>
  <si>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</si>
  <si>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</si>
  <si>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</si>
  <si>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</si>
  <si>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</si>
  <si>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</si>
  <si>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</si>
  <si>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</si>
  <si>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</si>
  <si>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</si>
  <si>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</si>
  <si>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</si>
  <si>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</si>
  <si>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</si>
  <si>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</si>
  <si>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</si>
  <si>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</si>
  <si>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</si>
  <si>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</si>
  <si>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</si>
  <si>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</si>
  <si>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</si>
  <si>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</si>
  <si>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</si>
  <si>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</si>
  <si>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</si>
  <si>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</si>
  <si>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</si>
  <si>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</si>
  <si>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</si>
  <si>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</si>
  <si>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</si>
  <si>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</si>
  <si>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</si>
  <si>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</si>
  <si>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</si>
  <si>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</si>
  <si>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</si>
  <si>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</si>
  <si>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</si>
  <si>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</si>
  <si>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</si>
  <si>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</si>
  <si>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</si>
  <si>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</si>
  <si>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</si>
  <si>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</si>
  <si>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</si>
  <si>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</si>
  <si>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</si>
  <si>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</si>
  <si>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</si>
  <si>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</si>
  <si>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</si>
  <si>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</si>
  <si>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</si>
  <si>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</si>
  <si>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</si>
  <si>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</si>
  <si>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</si>
  <si>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</si>
  <si>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</si>
  <si>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</si>
  <si>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</si>
  <si>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</si>
  <si>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</si>
  <si>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</si>
  <si>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</si>
  <si>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</si>
  <si>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</si>
  <si>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</si>
  <si>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</si>
  <si>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</si>
  <si>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</si>
  <si>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</si>
  <si>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</si>
  <si>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</si>
  <si>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</si>
  <si>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</si>
  <si>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</si>
  <si>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</si>
  <si>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</si>
  <si>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</si>
  <si>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</si>
  <si>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</si>
  <si>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</si>
  <si>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</si>
  <si>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</si>
  <si>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</si>
  <si>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</si>
  <si>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</si>
  <si>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</si>
  <si>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</si>
  <si>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</si>
  <si>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</si>
  <si>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</si>
  <si>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</si>
  <si>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</si>
  <si>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</si>
  <si>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</si>
  <si>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</si>
  <si>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</si>
  <si>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</si>
  <si>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</si>
  <si>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</si>
  <si>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</si>
  <si>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</si>
  <si>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</si>
  <si>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</si>
  <si>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</si>
  <si>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</si>
  <si>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</si>
  <si>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</si>
  <si>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</si>
  <si>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</si>
  <si>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</si>
  <si>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</si>
  <si>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</si>
  <si>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</si>
  <si>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</si>
  <si>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</si>
  <si>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</si>
  <si>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</si>
  <si>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</si>
  <si>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</si>
  <si>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</si>
  <si>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</si>
  <si>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</si>
  <si>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</si>
  <si>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</si>
  <si>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</si>
  <si>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</si>
  <si>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</si>
  <si>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</si>
  <si>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</si>
  <si>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</si>
  <si>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</si>
  <si>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</si>
  <si>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</si>
  <si>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</si>
  <si>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</si>
  <si>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</si>
  <si>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</si>
  <si>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</si>
  <si>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</si>
  <si>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</si>
  <si>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</si>
  <si>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</si>
  <si>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</si>
  <si>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</si>
  <si>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</si>
  <si>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</si>
  <si>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</si>
  <si>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</si>
  <si>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</si>
  <si>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</si>
  <si>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</si>
  <si>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</si>
  <si>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</si>
  <si>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</si>
  <si>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</si>
  <si>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</si>
  <si>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</si>
  <si>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</si>
  <si>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</si>
  <si>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</si>
  <si>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</si>
  <si>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</si>
  <si>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</si>
  <si>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</si>
  <si>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</si>
  <si>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</si>
  <si>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</si>
  <si>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</si>
  <si>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</si>
  <si>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</si>
  <si>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</si>
  <si>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</si>
  <si>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</si>
  <si>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</si>
  <si>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</si>
  <si>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</si>
  <si>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</si>
  <si>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</si>
  <si>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</si>
  <si>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</si>
  <si>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</si>
  <si>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</si>
  <si>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</si>
  <si>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</si>
  <si>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</si>
  <si>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</si>
  <si>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</si>
  <si>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</si>
  <si>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</si>
  <si>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</si>
  <si>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</si>
  <si>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</si>
  <si>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</si>
  <si>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</si>
  <si>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</si>
  <si>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</si>
  <si>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</si>
  <si>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</si>
  <si>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</si>
  <si>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</si>
  <si>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</si>
  <si>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</si>
  <si>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</si>
  <si>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</si>
  <si>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</si>
  <si>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</si>
  <si>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</si>
  <si>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</si>
  <si>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</si>
  <si>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</si>
  <si>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</si>
  <si>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</si>
  <si>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</si>
  <si>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</si>
  <si>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</si>
  <si>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</si>
  <si>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</si>
  <si>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</si>
  <si>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</si>
  <si>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</si>
  <si>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</si>
  <si>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</si>
  <si>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</si>
  <si>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</si>
  <si>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</si>
  <si>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</si>
  <si>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</si>
  <si>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</si>
  <si>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</si>
  <si>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</si>
  <si>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</si>
  <si>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</si>
  <si>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</si>
  <si>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</si>
  <si>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</si>
  <si>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</si>
  <si>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</si>
  <si>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</si>
  <si>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</si>
  <si>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</si>
  <si>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</si>
  <si>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</si>
  <si>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</si>
  <si>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</si>
  <si>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</si>
  <si>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</si>
  <si>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</si>
  <si>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</si>
  <si>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</si>
  <si>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</si>
  <si>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</si>
  <si>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</si>
  <si>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</si>
  <si>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</si>
  <si>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</si>
  <si>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</si>
  <si>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</si>
  <si>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</si>
  <si>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</si>
  <si>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</si>
  <si>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</si>
  <si>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</si>
  <si>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</si>
  <si>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</si>
  <si>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</si>
  <si>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</si>
  <si>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</si>
  <si>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</si>
  <si>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</si>
  <si>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</si>
  <si>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</si>
  <si>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</si>
  <si>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</si>
  <si>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</si>
  <si>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</si>
  <si>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</si>
  <si>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</si>
  <si>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</si>
  <si>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</si>
  <si>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</si>
  <si>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</si>
  <si>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</si>
  <si>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</si>
  <si>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</si>
  <si>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</si>
  <si>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</si>
  <si>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</si>
  <si>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</si>
  <si>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</si>
  <si>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</si>
  <si>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</si>
  <si>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</si>
  <si>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</si>
  <si>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</si>
  <si>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</si>
  <si>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</si>
  <si>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</si>
  <si>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</si>
  <si>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</si>
  <si>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</si>
  <si>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</si>
  <si>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</si>
  <si>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</si>
  <si>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</si>
  <si>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</si>
  <si>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</si>
  <si>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</si>
  <si>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</si>
  <si>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</si>
  <si>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</si>
  <si>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</si>
  <si>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</si>
  <si>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</si>
  <si>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</si>
  <si>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</si>
  <si>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</si>
  <si>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</si>
  <si>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</si>
  <si>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</si>
  <si>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</si>
  <si>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</si>
  <si>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</si>
  <si>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</si>
  <si>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</si>
  <si>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</si>
  <si>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</si>
  <si>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</si>
  <si>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</si>
  <si>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</si>
  <si>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</si>
  <si>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</si>
  <si>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</si>
  <si>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</si>
  <si>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</si>
  <si>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</si>
  <si>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</si>
  <si>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</si>
  <si>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</si>
  <si>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</si>
  <si>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</si>
  <si>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</si>
  <si>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</si>
  <si>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</si>
  <si>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</si>
  <si>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</si>
  <si>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</si>
  <si>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</si>
  <si>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</si>
  <si>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</si>
  <si>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</si>
  <si>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</si>
  <si>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</si>
  <si>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</si>
  <si>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</si>
  <si>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</si>
  <si>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</si>
  <si>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</si>
  <si>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</si>
  <si>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</si>
  <si>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</si>
  <si>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</si>
  <si>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</si>
  <si>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</si>
  <si>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</si>
  <si>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</si>
  <si>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</si>
  <si>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</si>
  <si>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</si>
  <si>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</si>
  <si>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</si>
  <si>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</si>
  <si>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</si>
  <si>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</si>
  <si>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</si>
  <si>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</si>
  <si>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</si>
  <si>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</si>
  <si>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</si>
  <si>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</si>
  <si>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</si>
  <si>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</si>
  <si>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</si>
  <si>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</si>
  <si>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</si>
  <si>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</si>
  <si>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</si>
  <si>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</si>
  <si>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</si>
  <si>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</si>
  <si>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</si>
  <si>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</si>
  <si>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</si>
  <si>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</si>
  <si>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</si>
  <si>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</si>
  <si>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</si>
  <si>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</si>
  <si>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</si>
  <si>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</si>
  <si>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</si>
  <si>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</si>
  <si>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</si>
  <si>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</si>
  <si>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</si>
  <si>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</si>
  <si>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</si>
  <si>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</si>
  <si>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</si>
  <si>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</si>
  <si>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</si>
  <si>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</si>
  <si>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</si>
  <si>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</si>
  <si>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</si>
  <si>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</si>
  <si>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</si>
  <si>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</si>
  <si>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</si>
  <si>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</si>
  <si>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</si>
  <si>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</si>
  <si>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</si>
  <si>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</si>
  <si>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</si>
  <si>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</si>
  <si>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</si>
  <si>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</si>
  <si>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</si>
  <si>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</si>
  <si>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</si>
  <si>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</si>
  <si>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</si>
  <si>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</si>
  <si>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</si>
  <si>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</si>
  <si>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</si>
  <si>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</si>
  <si>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</si>
  <si>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</si>
  <si>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</si>
  <si>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</si>
  <si>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</si>
  <si>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</si>
  <si>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</si>
  <si>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</si>
  <si>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</si>
  <si>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</si>
  <si>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</si>
  <si>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</si>
  <si>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</si>
  <si>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</si>
  <si>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</si>
  <si>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</si>
  <si>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</si>
  <si>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</si>
  <si>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</si>
  <si>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</si>
  <si>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</si>
  <si>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</si>
  <si>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</si>
  <si>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</si>
  <si>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</si>
  <si>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</si>
  <si>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</si>
  <si>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</si>
  <si>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</si>
  <si>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</si>
  <si>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</si>
  <si>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</si>
  <si>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</si>
  <si>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</si>
  <si>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</si>
  <si>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</si>
  <si>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</si>
  <si>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</si>
  <si>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</si>
  <si>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</si>
  <si>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</si>
  <si>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</si>
  <si>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</si>
  <si>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</si>
  <si>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</si>
  <si>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</si>
  <si>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</si>
  <si>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</si>
  <si>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</si>
  <si>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</si>
  <si>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</si>
  <si>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</si>
  <si>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</si>
  <si>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</si>
  <si>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</si>
  <si>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</si>
  <si>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</si>
  <si>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</si>
  <si>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</si>
  <si>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</si>
  <si>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</si>
  <si>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</si>
  <si>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</si>
  <si>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</si>
  <si>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</si>
  <si>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</si>
  <si>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</si>
  <si>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</si>
  <si>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</si>
  <si>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</si>
  <si>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</si>
  <si>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</si>
  <si>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</si>
  <si>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</si>
  <si>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</si>
  <si>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</si>
  <si>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</si>
  <si>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</si>
  <si>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</si>
  <si>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</si>
  <si>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</si>
  <si>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</si>
  <si>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</si>
  <si>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</si>
  <si>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</si>
  <si>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</si>
  <si>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</si>
  <si>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</si>
  <si>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</si>
  <si>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</si>
  <si>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</si>
  <si>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</si>
  <si>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</si>
  <si>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</si>
  <si>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</si>
  <si>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</si>
  <si>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</si>
  <si>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</si>
  <si>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</si>
  <si>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</si>
  <si>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</si>
  <si>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</si>
  <si>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</si>
  <si>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</si>
  <si>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</si>
  <si>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</si>
  <si>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</si>
  <si>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</si>
  <si>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</si>
  <si>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</si>
  <si>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</si>
  <si>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</si>
  <si>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</si>
  <si>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</si>
  <si>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</si>
  <si>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</si>
  <si>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</si>
  <si>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</si>
  <si>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</si>
  <si>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</si>
  <si>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</si>
  <si>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</si>
  <si>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</si>
  <si>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</si>
  <si>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</si>
  <si>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</si>
  <si>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</si>
  <si>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</si>
  <si>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</si>
  <si>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</si>
  <si>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</si>
  <si>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</si>
  <si>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</si>
  <si>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</si>
  <si>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</si>
  <si>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</si>
  <si>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</si>
  <si>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</si>
  <si>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</si>
  <si>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</si>
  <si>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</si>
  <si>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</si>
  <si>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</si>
  <si>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</si>
  <si>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</si>
  <si>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</si>
  <si>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</si>
  <si>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</si>
  <si>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</si>
  <si>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</si>
  <si>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</si>
  <si>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</si>
  <si>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</si>
  <si>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</si>
  <si>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</si>
  <si>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</si>
  <si>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</si>
  <si>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</si>
  <si>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</si>
  <si>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</si>
  <si>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</si>
  <si>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</si>
  <si>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</si>
  <si>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</si>
  <si>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</si>
  <si>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</si>
  <si>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</si>
  <si>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</si>
  <si>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</si>
  <si>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</si>
  <si>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</si>
  <si>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</si>
  <si>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</si>
  <si>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</si>
  <si>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</si>
  <si>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</si>
  <si>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</si>
  <si>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</si>
  <si>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</si>
  <si>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</si>
  <si>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</si>
  <si>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</si>
  <si>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</si>
  <si>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</si>
  <si>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</si>
  <si>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</si>
  <si>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</si>
  <si>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</si>
  <si>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</si>
  <si>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</si>
  <si>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</si>
  <si>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</si>
  <si>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</si>
  <si>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</si>
  <si>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</si>
  <si>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</si>
  <si>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</si>
  <si>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</si>
  <si>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</si>
  <si>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</si>
  <si>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</si>
  <si>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</si>
  <si>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</si>
  <si>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</si>
  <si>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</si>
  <si>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</si>
  <si>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</si>
  <si>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</si>
  <si>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</si>
  <si>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</si>
  <si>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</si>
  <si>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</si>
  <si>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</si>
  <si>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</si>
  <si>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</si>
  <si>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</si>
  <si>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</si>
  <si>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</si>
  <si>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</si>
  <si>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</si>
  <si>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</si>
  <si>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</si>
  <si>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</si>
  <si>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</si>
  <si>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</si>
  <si>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</si>
  <si>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</si>
  <si>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</si>
  <si>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</si>
  <si>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</si>
  <si>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</si>
  <si>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</si>
  <si>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</si>
  <si>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</si>
  <si>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</si>
  <si>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</si>
  <si>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</si>
  <si>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</si>
  <si>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</si>
  <si>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</si>
  <si>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</si>
  <si>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</si>
  <si>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</si>
  <si>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</si>
  <si>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</si>
  <si>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</si>
  <si>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</si>
  <si>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</si>
  <si>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</si>
  <si>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</si>
  <si>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</si>
  <si>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</si>
  <si>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</si>
  <si>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</si>
  <si>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</si>
  <si>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</si>
  <si>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</si>
  <si>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</si>
  <si>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</si>
  <si>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</si>
  <si>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</si>
  <si>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</si>
  <si>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</si>
  <si>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</si>
  <si>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</si>
  <si>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</si>
  <si>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</si>
  <si>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</si>
  <si>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</si>
  <si>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</si>
  <si>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</si>
  <si>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</si>
  <si>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</si>
  <si>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</si>
  <si>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</si>
  <si>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</si>
  <si>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</si>
  <si>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</si>
  <si>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</si>
  <si>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</si>
  <si>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</si>
  <si>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</si>
  <si>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</si>
  <si>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</si>
  <si>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</si>
  <si>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</si>
  <si>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</si>
  <si>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</si>
  <si>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</si>
  <si>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</si>
  <si>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</si>
  <si>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</si>
  <si>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</si>
  <si>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</si>
  <si>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</si>
  <si>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</si>
  <si>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</si>
  <si>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</si>
  <si>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</si>
  <si>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</si>
  <si>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</si>
  <si>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</si>
  <si>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</si>
  <si>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</si>
  <si>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</si>
  <si>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</si>
  <si>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</si>
  <si>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</si>
  <si>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</si>
  <si>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</si>
  <si>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</si>
  <si>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</si>
  <si>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</si>
  <si>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</si>
  <si>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</si>
  <si>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</si>
  <si>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</si>
  <si>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</si>
  <si>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</si>
  <si>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</si>
  <si>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</si>
  <si>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</si>
  <si>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</si>
  <si>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</si>
  <si>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</si>
  <si>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</si>
  <si>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</si>
  <si>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</si>
  <si>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</si>
  <si>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</si>
  <si>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</si>
  <si>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</si>
  <si>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</si>
  <si>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</si>
  <si>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</si>
  <si>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</si>
  <si>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</si>
  <si>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</si>
  <si>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</si>
  <si>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</si>
  <si>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</si>
  <si>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</si>
  <si>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</si>
  <si>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</si>
  <si>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</si>
  <si>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</si>
  <si>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</si>
  <si>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</si>
  <si>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</si>
  <si>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</si>
  <si>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</si>
  <si>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</si>
  <si>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</si>
  <si>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</si>
  <si>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</si>
  <si>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</si>
  <si>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</si>
  <si>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</si>
  <si>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</si>
  <si>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</si>
  <si>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</si>
  <si>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</si>
  <si>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</si>
  <si>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</si>
  <si>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</si>
  <si>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</si>
  <si>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</si>
  <si>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</si>
  <si>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</si>
  <si>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</si>
  <si>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</si>
  <si>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</si>
  <si>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</si>
  <si>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</si>
  <si>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</si>
  <si>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</si>
  <si>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</si>
  <si>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</si>
  <si>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</si>
  <si>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</si>
  <si>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</si>
  <si>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</si>
  <si>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</si>
  <si>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</si>
  <si>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</si>
  <si>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</si>
  <si>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</si>
  <si>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</si>
  <si>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</si>
  <si>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</si>
  <si>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</si>
  <si>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</si>
  <si>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</si>
  <si>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</si>
  <si>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</si>
  <si>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</si>
  <si>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</si>
  <si>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</si>
  <si>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</si>
  <si>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</si>
  <si>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</si>
  <si>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</si>
  <si>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</si>
  <si>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</si>
  <si>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</si>
  <si>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</si>
  <si>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</si>
  <si>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</si>
  <si>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</si>
  <si>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</si>
  <si>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</si>
  <si>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</si>
  <si>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</si>
  <si>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</si>
  <si>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</si>
  <si>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</si>
  <si>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</si>
  <si>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</si>
  <si>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</si>
  <si>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</si>
  <si>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</si>
  <si>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</si>
  <si>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</si>
  <si>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</si>
  <si>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</si>
  <si>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</si>
  <si>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</si>
  <si>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</si>
  <si>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</si>
  <si>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</si>
  <si>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</si>
  <si>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</si>
  <si>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</si>
  <si>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</si>
  <si>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</si>
  <si>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</si>
  <si>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</si>
  <si>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</si>
  <si>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</si>
  <si>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</si>
  <si>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</si>
  <si>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</si>
  <si>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</si>
  <si>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</si>
  <si>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</si>
  <si>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</si>
  <si>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</si>
  <si>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</si>
  <si>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</si>
  <si>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</si>
  <si>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</si>
  <si>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</si>
  <si>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</si>
  <si>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</si>
  <si>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</si>
  <si>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</si>
  <si>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</si>
  <si>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</si>
  <si>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</si>
  <si>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</si>
  <si>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</si>
  <si>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</si>
  <si>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</si>
  <si>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</si>
  <si>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</si>
  <si>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</si>
  <si>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</si>
  <si>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</si>
  <si>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</si>
  <si>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</si>
  <si>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</si>
  <si>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</si>
  <si>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</si>
  <si>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</si>
  <si>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</si>
  <si>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</si>
  <si>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</si>
  <si>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</si>
  <si>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</si>
  <si>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</si>
  <si>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</si>
  <si>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</si>
  <si>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</si>
  <si>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</si>
  <si>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</si>
  <si>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</si>
  <si>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</si>
  <si>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</si>
  <si>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</si>
  <si>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</si>
  <si>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</si>
  <si>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</si>
  <si>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</si>
  <si>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</si>
  <si>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</si>
  <si>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</si>
  <si>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</si>
  <si>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</si>
  <si>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</si>
  <si>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</si>
  <si>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</si>
  <si>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</si>
  <si>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</si>
  <si>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</si>
  <si>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</si>
  <si>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</si>
  <si>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</si>
  <si>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</si>
  <si>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</si>
  <si>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</si>
  <si>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</si>
  <si>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</si>
  <si>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</si>
  <si>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</si>
  <si>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</si>
  <si>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</si>
  <si>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</si>
  <si>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</si>
  <si>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</si>
  <si>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</si>
  <si>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</si>
  <si>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</si>
  <si>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</si>
  <si>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</si>
  <si>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</si>
  <si>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</si>
  <si>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</si>
  <si>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</si>
  <si>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</si>
  <si>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</si>
  <si>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</si>
  <si>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</si>
  <si>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</si>
  <si>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</si>
  <si>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</si>
  <si>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</si>
  <si>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</si>
  <si>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</si>
  <si>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</si>
  <si>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</si>
  <si>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</si>
  <si>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</si>
  <si>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</si>
  <si>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</si>
  <si>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</si>
  <si>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</si>
  <si>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</si>
  <si>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</si>
  <si>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</si>
  <si>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</si>
  <si>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</si>
  <si>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</si>
  <si>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</si>
  <si>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</si>
  <si>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</si>
  <si>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</si>
  <si>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</si>
  <si>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</si>
  <si>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</si>
  <si>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</si>
  <si>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</si>
  <si>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</si>
  <si>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</si>
  <si>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</si>
  <si>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</si>
  <si>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</si>
  <si>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</si>
  <si>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</si>
  <si>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</si>
  <si>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</si>
  <si>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</si>
  <si>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</si>
  <si>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</si>
  <si>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</si>
  <si>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</si>
  <si>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</si>
  <si>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</si>
  <si>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</si>
  <si>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</si>
  <si>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</si>
  <si>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</si>
  <si>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</si>
  <si>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</si>
  <si>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</si>
  <si>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</si>
  <si>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</si>
  <si>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</si>
  <si>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</si>
  <si>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</si>
  <si>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</si>
  <si>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</si>
  <si>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</si>
  <si>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</si>
  <si>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</si>
  <si>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</si>
  <si>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</si>
  <si>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</si>
  <si>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</si>
  <si>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</si>
  <si>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</si>
  <si>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</si>
  <si>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</si>
  <si>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</si>
  <si>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</si>
  <si>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</si>
  <si>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</si>
  <si>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</si>
  <si>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</si>
  <si>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</si>
  <si>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</si>
  <si>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</si>
  <si>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</si>
  <si>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</si>
  <si>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</si>
  <si>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</si>
  <si>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</si>
  <si>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</si>
  <si>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</si>
  <si>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</si>
  <si>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</si>
  <si>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</si>
  <si>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</si>
  <si>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</si>
  <si>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</si>
  <si>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</si>
  <si>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</si>
  <si>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</si>
  <si>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</si>
  <si>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</si>
  <si>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</si>
  <si>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</si>
  <si>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</si>
  <si>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</si>
  <si>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</si>
  <si>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</si>
  <si>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</si>
  <si>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</si>
  <si>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</si>
  <si>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</si>
  <si>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</si>
  <si>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</si>
  <si>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</si>
  <si>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</si>
  <si>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</si>
  <si>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</si>
  <si>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</si>
  <si>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</si>
  <si>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</si>
  <si>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</si>
  <si>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</si>
  <si>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</si>
  <si>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</si>
  <si>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</si>
  <si>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</si>
  <si>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</si>
  <si>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</si>
  <si>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</si>
  <si>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</si>
  <si>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</si>
  <si>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</si>
  <si>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</si>
  <si>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</si>
  <si>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</si>
  <si>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</si>
  <si>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</si>
  <si>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</si>
  <si>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</si>
  <si>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</si>
  <si>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</si>
  <si>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</si>
  <si>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</si>
  <si>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</si>
  <si>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</si>
  <si>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</si>
  <si>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</si>
  <si>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</si>
  <si>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</si>
  <si>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</si>
  <si>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</si>
  <si>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</si>
  <si>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</si>
  <si>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</si>
  <si>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</si>
  <si>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</si>
  <si>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</si>
  <si>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</si>
  <si>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</si>
  <si>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</si>
  <si>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</si>
  <si>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</si>
  <si>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</si>
  <si>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</si>
  <si>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</si>
  <si>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</si>
  <si>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</si>
  <si>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</si>
  <si>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</si>
  <si>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</si>
  <si>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</si>
  <si>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</si>
  <si>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</si>
  <si>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</si>
  <si>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</si>
  <si>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</si>
  <si>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</si>
  <si>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</si>
  <si>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</si>
  <si>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</si>
  <si>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</si>
  <si>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</si>
  <si>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</si>
  <si>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</si>
  <si>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</si>
  <si>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</si>
  <si>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</si>
  <si>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</si>
  <si>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</si>
  <si>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</si>
  <si>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</si>
  <si>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</si>
  <si>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</si>
  <si>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</si>
  <si>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</si>
  <si>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</si>
  <si>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</si>
  <si>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</si>
  <si>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</si>
  <si>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</si>
  <si>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</si>
  <si>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</si>
  <si>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</si>
  <si>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</si>
  <si>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</si>
  <si>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</si>
  <si>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</si>
  <si>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</si>
  <si>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</si>
  <si>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</si>
  <si>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</si>
  <si>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</si>
  <si>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</si>
  <si>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</si>
  <si>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</si>
  <si>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</si>
  <si>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</si>
  <si>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</si>
  <si>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</si>
  <si>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</si>
  <si>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</si>
  <si>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</si>
  <si>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</si>
  <si>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</si>
  <si>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</si>
  <si>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</si>
  <si>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</si>
  <si>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</si>
  <si>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</si>
  <si>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</si>
  <si>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</si>
  <si>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</si>
  <si>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</si>
  <si>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</si>
  <si>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</si>
  <si>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</si>
  <si>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</si>
  <si>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</si>
  <si>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</si>
  <si>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</si>
  <si>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</si>
  <si>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</si>
  <si>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</si>
  <si>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</si>
  <si>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</si>
  <si>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</si>
  <si>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</si>
  <si>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</si>
  <si>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</si>
  <si>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</si>
  <si>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</si>
  <si>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</si>
  <si>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</si>
  <si>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</si>
  <si>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</si>
  <si>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</si>
  <si>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</si>
  <si>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</si>
  <si>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</si>
  <si>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</si>
  <si>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</si>
  <si>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</si>
  <si>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</si>
  <si>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</si>
  <si>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</si>
  <si>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</si>
  <si>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</si>
  <si>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</si>
  <si>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</si>
  <si>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</si>
  <si>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</si>
  <si>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</si>
  <si>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</si>
  <si>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</si>
  <si>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</si>
  <si>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</si>
  <si>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</si>
  <si>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</si>
  <si>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</si>
  <si>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</si>
  <si>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</si>
  <si>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</si>
  <si>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</si>
  <si>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</si>
  <si>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</si>
  <si>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</si>
  <si>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</si>
  <si>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</si>
  <si>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</si>
  <si>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</si>
  <si>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</si>
  <si>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</si>
  <si>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</si>
  <si>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</si>
  <si>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</si>
  <si>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</si>
  <si>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</si>
  <si>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</si>
  <si>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</si>
  <si>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</si>
  <si>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</si>
  <si>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</si>
  <si>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</si>
  <si>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</si>
  <si>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</si>
  <si>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</si>
  <si>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</si>
  <si>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</si>
  <si>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</si>
  <si>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</si>
  <si>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</si>
  <si>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</si>
  <si>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</si>
  <si>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</si>
  <si>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</si>
  <si>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</si>
  <si>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</si>
  <si>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</si>
  <si>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</si>
  <si>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</si>
  <si>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</si>
  <si>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</si>
  <si>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</si>
  <si>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</si>
  <si>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</si>
  <si>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</si>
  <si>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</si>
  <si>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</si>
  <si>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</si>
  <si>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</si>
  <si>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</si>
  <si>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</si>
  <si>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</si>
  <si>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</si>
  <si>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</si>
  <si>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</si>
  <si>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</si>
  <si>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</si>
  <si>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</si>
  <si>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</si>
  <si>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</si>
  <si>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</si>
  <si>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</si>
  <si>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</si>
  <si>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</si>
  <si>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</si>
  <si>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</si>
  <si>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</si>
  <si>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</si>
  <si>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</si>
  <si>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</si>
  <si>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</si>
  <si>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</si>
  <si>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</si>
  <si>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</si>
  <si>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</si>
  <si>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</si>
  <si>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</si>
  <si>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</si>
  <si>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</si>
  <si>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</si>
  <si>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</si>
  <si>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</si>
  <si>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</si>
  <si>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</si>
  <si>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</si>
  <si>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</si>
  <si>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</si>
  <si>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</si>
  <si>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</si>
  <si>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</si>
  <si>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</si>
  <si>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</si>
  <si>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</si>
  <si>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</si>
  <si>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</si>
  <si>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</si>
  <si>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</si>
  <si>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</si>
  <si>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</si>
  <si>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</si>
  <si>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</si>
  <si>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</si>
  <si>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</si>
  <si>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</si>
  <si>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</si>
  <si>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</si>
  <si>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</si>
  <si>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</si>
  <si>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</si>
  <si>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</si>
  <si>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</si>
  <si>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</si>
  <si>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</si>
  <si>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</si>
  <si>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</si>
  <si>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</si>
  <si>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</si>
  <si>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</si>
  <si>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</si>
  <si>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</si>
  <si>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</si>
  <si>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</si>
  <si>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</si>
  <si>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</si>
  <si>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</si>
  <si>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</si>
  <si>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</si>
  <si>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</si>
  <si>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</si>
  <si>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</si>
  <si>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</si>
  <si>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</si>
  <si>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</si>
  <si>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</si>
  <si>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</si>
  <si>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</si>
  <si>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</si>
  <si>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</si>
  <si>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</si>
  <si>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</si>
  <si>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</si>
  <si>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</si>
  <si>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</si>
  <si>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</si>
  <si>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</si>
  <si>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</si>
  <si>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</si>
  <si>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</si>
  <si>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</si>
  <si>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</si>
  <si>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</si>
  <si>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</si>
  <si>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</si>
  <si>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</si>
  <si>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</si>
  <si>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</si>
  <si>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</si>
  <si>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</si>
  <si>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</si>
  <si>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</si>
  <si>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</si>
  <si>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</si>
  <si>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</si>
  <si>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</si>
  <si>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</si>
  <si>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</si>
  <si>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</si>
  <si>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</si>
  <si>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</si>
  <si>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</si>
  <si>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</si>
  <si>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</si>
  <si>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</si>
  <si>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</si>
  <si>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</si>
  <si>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</si>
  <si>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</si>
  <si>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</si>
  <si>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</si>
  <si>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</si>
  <si>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</si>
  <si>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</si>
  <si>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</si>
  <si>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</si>
  <si>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</si>
  <si>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</si>
  <si>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</si>
  <si>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</si>
  <si>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</si>
  <si>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</si>
  <si>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</si>
  <si>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</si>
  <si>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</si>
  <si>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</si>
  <si>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</si>
  <si>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</si>
  <si>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</si>
  <si>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</si>
  <si>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</si>
  <si>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</si>
  <si>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</si>
  <si>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</si>
  <si>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</si>
  <si>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</si>
  <si>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</si>
  <si>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</si>
  <si>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</si>
  <si>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</si>
  <si>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</si>
  <si>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</si>
  <si>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</si>
  <si>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</si>
  <si>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</si>
  <si>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</si>
  <si>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</si>
  <si>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</si>
  <si>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</si>
  <si>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</si>
  <si>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</si>
  <si>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</si>
  <si>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</si>
  <si>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</si>
  <si>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</si>
  <si>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</si>
  <si>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</si>
  <si>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</si>
  <si>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</si>
  <si>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</si>
  <si>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</si>
  <si>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</si>
  <si>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</si>
  <si>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</si>
  <si>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</si>
  <si>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</si>
  <si>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</si>
  <si>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</si>
  <si>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</si>
  <si>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</si>
  <si>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</si>
  <si>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</si>
  <si>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</si>
  <si>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</si>
  <si>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</si>
  <si>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</si>
  <si>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</si>
  <si>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</si>
  <si>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</si>
  <si>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</si>
  <si>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</si>
  <si>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</si>
  <si>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</si>
  <si>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</si>
  <si>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</si>
  <si>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</si>
  <si>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</si>
  <si>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</si>
  <si>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</si>
  <si>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</si>
  <si>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</si>
  <si>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</si>
  <si>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</si>
  <si>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</si>
  <si>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</si>
  <si>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</si>
  <si>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</si>
  <si>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</si>
  <si>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</si>
  <si>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</si>
  <si>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</si>
  <si>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</si>
  <si>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</si>
  <si>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</si>
  <si>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</si>
  <si>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</si>
  <si>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</si>
  <si>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</si>
  <si>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</si>
  <si>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</si>
  <si>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</si>
  <si>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</si>
  <si>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</si>
  <si>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</si>
  <si>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</si>
  <si>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</si>
  <si>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</si>
  <si>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</si>
  <si>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</si>
  <si>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</si>
  <si>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</si>
  <si>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</si>
  <si>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</si>
  <si>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</si>
  <si>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</si>
  <si>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</si>
  <si>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</si>
  <si>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</si>
  <si>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</si>
  <si>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</si>
  <si>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</si>
  <si>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</si>
  <si>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</si>
  <si>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</si>
  <si>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</si>
  <si>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</si>
  <si>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</si>
  <si>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</si>
  <si>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</si>
  <si>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</si>
  <si>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</si>
  <si>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</si>
  <si>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</si>
  <si>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</si>
  <si>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</si>
  <si>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</si>
  <si>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</si>
  <si>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</si>
  <si>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</si>
  <si>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</si>
  <si>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</si>
  <si>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</si>
  <si>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</si>
  <si>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</si>
  <si>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</si>
  <si>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</si>
  <si>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</si>
  <si>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</si>
  <si>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</si>
  <si>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</si>
  <si>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</si>
  <si>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</si>
  <si>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</si>
  <si>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</si>
  <si>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</si>
  <si>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</si>
  <si>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</si>
  <si>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</si>
  <si>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</si>
  <si>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</si>
  <si>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</si>
  <si>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</si>
  <si>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</si>
  <si>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</si>
  <si>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</si>
  <si>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</si>
  <si>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</si>
  <si>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</si>
  <si>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</si>
  <si>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</si>
  <si>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</si>
  <si>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</si>
  <si>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</si>
  <si>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</si>
  <si>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</si>
  <si>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</si>
  <si>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</si>
  <si>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</si>
  <si>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</si>
  <si>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</si>
  <si>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</si>
  <si>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</si>
  <si>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</si>
  <si>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</si>
  <si>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</si>
  <si>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</si>
  <si>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</si>
  <si>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</si>
  <si>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</si>
  <si>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</si>
  <si>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</si>
  <si>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</si>
  <si>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</si>
  <si>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</si>
  <si>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</si>
  <si>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</si>
  <si>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</si>
  <si>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</si>
  <si>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</si>
  <si>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</si>
  <si>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</si>
  <si>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</si>
  <si>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</si>
  <si>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</si>
  <si>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</si>
  <si>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</si>
  <si>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</si>
  <si>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</si>
  <si>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</si>
  <si>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</si>
  <si>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</si>
  <si>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</si>
  <si>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</si>
  <si>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</si>
  <si>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</si>
  <si>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</si>
  <si>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</si>
  <si>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</si>
  <si>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</si>
  <si>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</si>
  <si>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</si>
  <si>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</si>
  <si>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</si>
  <si>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</si>
  <si>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</si>
  <si>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</si>
  <si>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</si>
  <si>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</si>
  <si>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</si>
  <si>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</si>
  <si>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</si>
  <si>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</si>
  <si>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</si>
  <si>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</si>
  <si>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</si>
  <si>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</si>
  <si>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</si>
  <si>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</si>
  <si>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</si>
  <si>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</si>
  <si>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</si>
  <si>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</si>
  <si>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</si>
  <si>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</si>
  <si>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</si>
  <si>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</si>
  <si>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</si>
  <si>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</si>
  <si>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</si>
  <si>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</si>
  <si>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</si>
  <si>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</si>
  <si>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</si>
  <si>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</si>
  <si>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</si>
  <si>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</si>
  <si>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</si>
  <si>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</si>
  <si>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</si>
  <si>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</si>
  <si>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</si>
  <si>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</si>
  <si>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</si>
  <si>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</si>
  <si>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</si>
  <si>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</si>
  <si>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</si>
  <si>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</si>
  <si>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</si>
  <si>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</si>
  <si>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</si>
  <si>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</si>
  <si>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</si>
  <si>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</si>
  <si>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</si>
  <si>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</si>
  <si>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</si>
  <si>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</si>
  <si>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</si>
  <si>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</si>
  <si>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</si>
  <si>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</si>
  <si>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</si>
  <si>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</si>
  <si>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</si>
  <si>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</si>
  <si>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</si>
  <si>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</si>
  <si>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</si>
  <si>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</si>
  <si>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</si>
  <si>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</si>
  <si>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</si>
  <si>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</si>
  <si>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</si>
  <si>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</si>
  <si>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</si>
  <si>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</si>
  <si>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</si>
  <si>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</si>
  <si>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</si>
  <si>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</si>
  <si>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</si>
  <si>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</si>
  <si>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</si>
  <si>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</si>
  <si>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</si>
  <si>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</si>
  <si>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</si>
  <si>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</si>
  <si>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</si>
  <si>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</si>
  <si>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</si>
  <si>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</si>
  <si>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</si>
  <si>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</si>
  <si>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</si>
  <si>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</si>
  <si>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</si>
  <si>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</si>
  <si>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</si>
  <si>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</si>
  <si>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</si>
  <si>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</si>
  <si>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</si>
  <si>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</si>
  <si>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</si>
  <si>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</si>
  <si>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</si>
  <si>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</si>
  <si>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</si>
  <si>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</si>
  <si>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</si>
  <si>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</si>
  <si>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</si>
  <si>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</si>
  <si>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</si>
  <si>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</si>
  <si>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</si>
  <si>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</si>
  <si>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</si>
  <si>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</si>
  <si>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</si>
  <si>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</si>
  <si>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</si>
  <si>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</si>
  <si>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</si>
  <si>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</si>
  <si>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</si>
  <si>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</si>
  <si>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</si>
  <si>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</si>
  <si>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</si>
  <si>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</si>
  <si>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</si>
  <si>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</si>
  <si>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</si>
  <si>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</si>
  <si>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</si>
  <si>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</si>
  <si>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</si>
  <si>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</si>
  <si>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</si>
  <si>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</si>
  <si>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</si>
  <si>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</si>
  <si>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</si>
  <si>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</si>
  <si>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</si>
  <si>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</si>
  <si>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</si>
  <si>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</si>
  <si>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</si>
  <si>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</si>
  <si>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</si>
  <si>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</si>
  <si>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</si>
  <si>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</si>
  <si>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</si>
  <si>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</si>
  <si>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</si>
  <si>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</si>
  <si>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</si>
  <si>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</si>
  <si>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</si>
  <si>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</si>
  <si>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</si>
  <si>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</si>
  <si>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</si>
  <si>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</si>
  <si>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</si>
  <si>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</si>
  <si>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</si>
  <si>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</si>
  <si>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</si>
  <si>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</si>
  <si>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</si>
  <si>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</si>
  <si>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</si>
  <si>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</si>
  <si>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</si>
  <si>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</si>
  <si>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</si>
  <si>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</si>
  <si>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</si>
  <si>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</si>
  <si>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</si>
  <si>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</si>
  <si>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</si>
  <si>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</si>
  <si>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</si>
  <si>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</si>
  <si>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</si>
  <si>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</si>
  <si>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</si>
  <si>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</si>
  <si>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</si>
  <si>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</si>
  <si>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</si>
  <si>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</si>
  <si>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</si>
  <si>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</si>
  <si>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</si>
  <si>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</si>
  <si>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</si>
  <si>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</si>
  <si>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</si>
  <si>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</si>
  <si>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</si>
  <si>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</si>
  <si>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</si>
  <si>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</si>
  <si>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</si>
  <si>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</si>
  <si>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</si>
  <si>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</si>
  <si>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</si>
  <si>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</si>
  <si>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</si>
  <si>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</si>
  <si>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</si>
  <si>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</si>
  <si>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</si>
  <si>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</si>
  <si>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</si>
  <si>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</si>
  <si>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</si>
  <si>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</si>
  <si>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</si>
  <si>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</si>
  <si>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</si>
  <si>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</si>
  <si>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</si>
  <si>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</si>
  <si>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</si>
  <si>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</si>
  <si>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</si>
  <si>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</si>
  <si>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</si>
  <si>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</si>
  <si>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</si>
  <si>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</si>
  <si>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</si>
  <si>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</si>
  <si>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</si>
  <si>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</si>
  <si>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</si>
  <si>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</si>
  <si>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</si>
  <si>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</si>
  <si>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</si>
  <si>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</si>
  <si>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</si>
  <si>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</si>
  <si>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</si>
  <si>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</si>
  <si>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</si>
  <si>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</si>
  <si>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</si>
  <si>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</si>
  <si>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</si>
  <si>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</si>
  <si>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</si>
  <si>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</si>
  <si>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</si>
  <si>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</si>
  <si>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</si>
  <si>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</si>
  <si>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</si>
  <si>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</si>
  <si>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</si>
  <si>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</si>
  <si>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</si>
  <si>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</si>
  <si>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</si>
  <si>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</si>
  <si>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</si>
  <si>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</si>
  <si>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</si>
  <si>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</si>
  <si>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</si>
  <si>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</si>
  <si>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</si>
  <si>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</si>
  <si>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</si>
  <si>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</si>
  <si>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</si>
  <si>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</si>
  <si>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</si>
  <si>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</si>
  <si>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</si>
  <si>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</si>
  <si>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</si>
  <si>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</si>
  <si>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</si>
  <si>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</si>
  <si>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</si>
  <si>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</si>
  <si>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</si>
  <si>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</si>
  <si>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</si>
  <si>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</si>
  <si>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</si>
  <si>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</si>
  <si>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</si>
  <si>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</si>
  <si>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</si>
  <si>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</si>
  <si>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</si>
  <si>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</si>
  <si>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</si>
  <si>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</si>
  <si>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</si>
  <si>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</si>
  <si>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</si>
  <si>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</si>
  <si>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</si>
  <si>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</si>
  <si>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</si>
  <si>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</si>
  <si>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</si>
  <si>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</si>
  <si>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</si>
  <si>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</si>
  <si>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</si>
  <si>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</si>
  <si>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</si>
  <si>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</si>
  <si>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</si>
  <si>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</si>
  <si>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</si>
  <si>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</si>
  <si>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</si>
  <si>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</si>
  <si>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</si>
  <si>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</si>
  <si>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</si>
  <si>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</si>
  <si>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</si>
  <si>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</si>
  <si>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</si>
  <si>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</si>
  <si>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</si>
  <si>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</si>
  <si>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</si>
  <si>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</si>
  <si>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</si>
  <si>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</si>
  <si>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</si>
  <si>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</si>
  <si>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</si>
  <si>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</si>
  <si>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</si>
  <si>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</si>
  <si>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</si>
  <si>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</si>
  <si>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</si>
  <si>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</si>
  <si>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</si>
  <si>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</si>
  <si>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</si>
  <si>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</si>
  <si>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</si>
  <si>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</si>
  <si>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</si>
  <si>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</si>
  <si>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</si>
  <si>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</si>
  <si>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</si>
  <si>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</si>
  <si>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</si>
  <si>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</si>
  <si>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</si>
  <si>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</si>
  <si>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</si>
  <si>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</si>
  <si>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</si>
  <si>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</si>
  <si>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</si>
  <si>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</si>
  <si>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</si>
  <si>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</si>
  <si>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</si>
  <si>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</si>
  <si>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</si>
  <si>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</si>
  <si>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</si>
  <si>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</si>
  <si>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</si>
  <si>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</si>
  <si>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</si>
  <si>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</si>
  <si>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</si>
  <si>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</si>
  <si>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</si>
  <si>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</si>
  <si>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</si>
  <si>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</si>
  <si>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</si>
  <si>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</si>
  <si>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</si>
  <si>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</si>
  <si>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</si>
  <si>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</si>
  <si>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</si>
  <si>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</si>
  <si>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</si>
  <si>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</si>
  <si>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</si>
  <si>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</si>
  <si>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</si>
  <si>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</si>
  <si>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</si>
  <si>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</si>
  <si>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</si>
  <si>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</si>
  <si>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</si>
  <si>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</si>
  <si>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</si>
  <si>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</si>
  <si>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</si>
  <si>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</si>
  <si>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</si>
  <si>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</si>
  <si>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</si>
  <si>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</si>
  <si>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</si>
  <si>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</si>
  <si>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</si>
  <si>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</si>
  <si>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</si>
  <si>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</si>
  <si>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</si>
  <si>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</si>
  <si>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</si>
  <si>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</si>
  <si>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</si>
  <si>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</si>
  <si>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</si>
  <si>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</si>
  <si>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</si>
  <si>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</si>
  <si>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</si>
  <si>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</si>
  <si>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</si>
  <si>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</si>
  <si>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</si>
  <si>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</si>
  <si>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</si>
  <si>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</si>
  <si>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</si>
  <si>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</si>
  <si>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</si>
  <si>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</si>
  <si>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</si>
  <si>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</si>
  <si>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</si>
  <si>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</si>
  <si>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</si>
  <si>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</si>
  <si>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</si>
  <si>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</si>
  <si>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</si>
  <si>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</si>
  <si>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</si>
  <si>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</si>
  <si>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</si>
  <si>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</si>
  <si>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</si>
  <si>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</si>
  <si>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</si>
  <si>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</si>
  <si>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</si>
  <si>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</si>
  <si>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</si>
  <si>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</si>
  <si>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</si>
  <si>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</si>
  <si>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</si>
  <si>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</si>
  <si>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</si>
  <si>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</si>
  <si>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</si>
  <si>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</si>
  <si>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</si>
  <si>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</si>
  <si>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</si>
  <si>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</si>
  <si>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</si>
  <si>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</si>
  <si>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</si>
  <si>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</si>
  <si>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</si>
  <si>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</si>
  <si>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</si>
  <si>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</si>
  <si>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</si>
  <si>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</si>
  <si>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</si>
  <si>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</si>
  <si>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</si>
  <si>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</si>
  <si>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</si>
  <si>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</si>
  <si>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</si>
  <si>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</si>
  <si>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</si>
  <si>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</si>
  <si>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</si>
  <si>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</si>
  <si>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</si>
  <si>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</si>
  <si>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</si>
  <si>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</si>
  <si>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</si>
  <si>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</si>
  <si>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</si>
  <si>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</si>
  <si>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</si>
  <si>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</si>
  <si>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</si>
  <si>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</si>
  <si>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</si>
  <si>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</si>
  <si>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</si>
  <si>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</si>
  <si>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</si>
  <si>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</si>
  <si>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</si>
  <si>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</si>
  <si>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</si>
  <si>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</si>
  <si>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</si>
  <si>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</si>
  <si>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</si>
  <si>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</si>
  <si>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</si>
  <si>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</si>
  <si>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</si>
  <si>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</si>
  <si>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</si>
  <si>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</si>
  <si>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</si>
  <si>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</si>
  <si>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</si>
  <si>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</si>
  <si>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</si>
  <si>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</si>
  <si>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</si>
  <si>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</si>
  <si>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</si>
  <si>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</si>
  <si>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</si>
  <si>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</si>
  <si>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</si>
  <si>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</si>
  <si>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</si>
  <si>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</si>
  <si>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</si>
  <si>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</si>
  <si>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</si>
  <si>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</si>
  <si>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</si>
  <si>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</si>
  <si>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</si>
  <si>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</si>
  <si>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</si>
  <si>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</si>
  <si>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</si>
  <si>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</si>
  <si>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</si>
  <si>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</si>
  <si>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</si>
  <si>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</si>
  <si>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</si>
  <si>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</si>
  <si>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</si>
  <si>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</si>
  <si>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</si>
  <si>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</si>
  <si>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</si>
  <si>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</si>
  <si>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</si>
  <si>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</si>
  <si>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</si>
  <si>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</si>
  <si>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</si>
  <si>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</si>
  <si>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</si>
  <si>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</si>
  <si>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</si>
  <si>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</si>
  <si>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</si>
  <si>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</si>
  <si>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</si>
  <si>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</si>
  <si>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</si>
  <si>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</si>
  <si>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</si>
  <si>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</si>
  <si>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</si>
  <si>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</si>
  <si>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</si>
  <si>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</si>
  <si>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</si>
  <si>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</si>
  <si>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</si>
  <si>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</si>
  <si>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</si>
  <si>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</si>
  <si>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</si>
  <si>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</si>
  <si>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</si>
  <si>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</si>
  <si>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</si>
  <si>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</si>
  <si>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</si>
  <si>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</si>
  <si>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</si>
  <si>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</si>
  <si>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</si>
  <si>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</si>
  <si>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</si>
  <si>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</si>
  <si>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</si>
  <si>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</si>
  <si>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</si>
  <si>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</si>
  <si>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</si>
  <si>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</si>
  <si>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</si>
  <si>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</si>
  <si>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</si>
  <si>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</si>
  <si>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</si>
  <si>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</si>
  <si>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</si>
  <si>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</si>
  <si>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</si>
  <si>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</si>
  <si>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</si>
  <si>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</si>
  <si>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</si>
  <si>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</si>
  <si>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</si>
  <si>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</si>
  <si>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</si>
  <si>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</si>
  <si>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</si>
  <si>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</si>
  <si>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</si>
  <si>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</si>
  <si>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</si>
  <si>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</si>
  <si>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</si>
  <si>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</si>
  <si>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</si>
  <si>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</si>
  <si>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</si>
  <si>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</si>
  <si>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</si>
  <si>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</si>
  <si>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</si>
  <si>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</si>
  <si>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</si>
  <si>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</si>
  <si>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</si>
  <si>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</si>
  <si>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</si>
  <si>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</si>
  <si>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</si>
  <si>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</si>
  <si>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</si>
  <si>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</si>
  <si>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</si>
  <si>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</si>
  <si>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</si>
  <si>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</si>
  <si>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</si>
  <si>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</si>
  <si>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</si>
  <si>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</si>
  <si>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</si>
  <si>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</si>
  <si>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</si>
  <si>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</si>
  <si>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</si>
  <si>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</si>
  <si>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</si>
  <si>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</si>
  <si>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</si>
  <si>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</si>
  <si>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</si>
  <si>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</si>
  <si>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</si>
  <si>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</si>
  <si>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</si>
  <si>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</si>
  <si>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</si>
  <si>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</si>
  <si>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</si>
  <si>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</si>
  <si>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</si>
  <si>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</si>
  <si>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</si>
  <si>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</si>
  <si>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</si>
  <si>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</si>
  <si>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</si>
  <si>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</si>
  <si>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</si>
  <si>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</si>
  <si>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</si>
  <si>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</si>
  <si>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</si>
  <si>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</si>
  <si>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</si>
  <si>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</si>
  <si>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</si>
  <si>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</si>
  <si>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</si>
  <si>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</si>
  <si>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</si>
  <si>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</si>
  <si>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</si>
  <si>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</si>
  <si>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</si>
  <si>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</si>
  <si>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</si>
  <si>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</si>
  <si>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</si>
  <si>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</si>
  <si>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</si>
  <si>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</si>
  <si>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</si>
  <si>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</si>
  <si>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</si>
  <si>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</si>
  <si>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</si>
  <si>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</si>
  <si>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</si>
  <si>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</si>
  <si>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</si>
  <si>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</si>
  <si>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</si>
  <si>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</si>
  <si>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</si>
  <si>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</si>
  <si>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</si>
  <si>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</si>
  <si>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</si>
  <si>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</si>
  <si>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</si>
  <si>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</si>
  <si>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</si>
  <si>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</si>
  <si>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</si>
  <si>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</si>
  <si>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</si>
  <si>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</si>
  <si>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</si>
  <si>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</si>
  <si>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</si>
  <si>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</si>
  <si>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</si>
  <si>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</si>
  <si>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</si>
  <si>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</si>
  <si>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</si>
  <si>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</si>
  <si>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</si>
  <si>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</si>
  <si>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</si>
  <si>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</si>
  <si>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</si>
  <si>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</si>
  <si>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</si>
  <si>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</si>
  <si>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</si>
  <si>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</si>
  <si>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</si>
  <si>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</si>
  <si>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</si>
  <si>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</si>
  <si>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</si>
  <si>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</si>
  <si>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</si>
  <si>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</si>
  <si>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</si>
  <si>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</si>
  <si>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</si>
  <si>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</si>
  <si>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</si>
  <si>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</si>
  <si>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</si>
  <si>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</si>
  <si>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</si>
  <si>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</si>
  <si>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</si>
  <si>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</si>
  <si>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</si>
  <si>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</si>
  <si>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</si>
  <si>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</si>
  <si>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</si>
  <si>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</si>
  <si>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</si>
  <si>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</si>
  <si>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</si>
  <si>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</si>
  <si>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</si>
  <si>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</si>
  <si>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</si>
  <si>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</si>
  <si>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</si>
  <si>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</si>
  <si>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</si>
  <si>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</si>
  <si>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</si>
  <si>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</si>
  <si>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</si>
  <si>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</si>
  <si>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</si>
  <si>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</si>
  <si>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</si>
  <si>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</si>
  <si>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</si>
  <si>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</si>
  <si>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</si>
  <si>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</si>
  <si>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</si>
  <si>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</si>
  <si>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</si>
  <si>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</si>
  <si>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</si>
  <si>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</si>
  <si>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</si>
  <si>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</si>
  <si>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</si>
  <si>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</si>
  <si>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</si>
  <si>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</si>
  <si>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</si>
  <si>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</si>
  <si>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</si>
  <si>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</si>
  <si>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</si>
  <si>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</si>
  <si>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</si>
  <si>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</si>
  <si>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</si>
  <si>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</si>
  <si>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</si>
  <si>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</si>
  <si>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</si>
  <si>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</si>
  <si>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</si>
  <si>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</si>
  <si>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</si>
  <si>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</si>
  <si>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</si>
  <si>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</si>
  <si>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</si>
  <si>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</si>
  <si>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</si>
  <si>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</si>
  <si>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</si>
  <si>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</si>
  <si>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</si>
  <si>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</si>
  <si>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</si>
  <si>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</si>
  <si>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</si>
  <si>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</si>
  <si>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</si>
  <si>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</si>
  <si>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</si>
  <si>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</si>
  <si>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</si>
  <si>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</si>
  <si>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</si>
  <si>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</si>
  <si>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</si>
  <si>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</si>
  <si>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</si>
  <si>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</si>
  <si>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</si>
  <si>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</si>
  <si>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</si>
  <si>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</si>
  <si>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</si>
  <si>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</si>
  <si>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</si>
  <si>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</si>
  <si>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</si>
  <si>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</si>
  <si>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</si>
  <si>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</si>
  <si>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</si>
  <si>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</si>
  <si>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</si>
  <si>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</si>
  <si>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</si>
  <si>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</si>
  <si>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</si>
  <si>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</si>
  <si>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</si>
  <si>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</si>
  <si>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</si>
  <si>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</si>
  <si>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</si>
  <si>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</si>
  <si>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</si>
  <si>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</si>
  <si>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</si>
  <si>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</si>
  <si>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</si>
  <si>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</si>
  <si>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</si>
  <si>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</si>
  <si>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</si>
  <si>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</si>
  <si>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</si>
  <si>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</si>
  <si>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</si>
  <si>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</si>
  <si>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</si>
  <si>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</si>
  <si>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</si>
  <si>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</si>
  <si>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</si>
  <si>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</si>
  <si>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</si>
  <si>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</si>
  <si>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</si>
  <si>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</si>
  <si>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</si>
  <si>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</si>
  <si>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</si>
  <si>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</si>
  <si>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</si>
  <si>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</si>
  <si>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</si>
  <si>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</si>
  <si>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</si>
  <si>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</si>
  <si>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</si>
  <si>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</si>
  <si>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</si>
  <si>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</si>
  <si>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</si>
  <si>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</si>
  <si>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</si>
  <si>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</si>
  <si>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</si>
  <si>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</si>
  <si>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</si>
  <si>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</si>
  <si>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</si>
  <si>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</si>
  <si>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</si>
  <si>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</si>
  <si>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</si>
  <si>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</si>
  <si>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</si>
  <si>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</si>
  <si>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</si>
  <si>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</si>
  <si>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</si>
  <si>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</si>
  <si>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</si>
  <si>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</si>
  <si>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</si>
  <si>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</si>
  <si>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</si>
  <si>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</si>
  <si>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</si>
  <si>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</si>
  <si>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</si>
  <si>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</si>
  <si>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</si>
  <si>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</si>
  <si>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</si>
  <si>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</si>
  <si>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</si>
  <si>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</si>
  <si>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</si>
  <si>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</si>
  <si>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</si>
  <si>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</si>
  <si>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</si>
  <si>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</si>
  <si>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</si>
  <si>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</si>
  <si>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</si>
  <si>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</si>
  <si>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</si>
  <si>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</si>
  <si>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</si>
  <si>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</si>
  <si>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</si>
  <si>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</si>
  <si>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</si>
  <si>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</si>
  <si>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</si>
  <si>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</si>
  <si>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</si>
  <si>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</si>
  <si>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</si>
  <si>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</si>
  <si>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</si>
  <si>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</si>
  <si>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</si>
  <si>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</si>
  <si>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</si>
  <si>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</si>
  <si>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</si>
  <si>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</si>
  <si>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</si>
  <si>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</si>
  <si>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</si>
  <si>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</si>
  <si>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</si>
  <si>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</si>
  <si>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</si>
  <si>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</si>
  <si>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</si>
  <si>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</si>
  <si>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</si>
  <si>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</si>
  <si>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</si>
  <si>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</si>
  <si>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</si>
  <si>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</si>
  <si>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</si>
  <si>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</si>
  <si>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</si>
  <si>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</si>
  <si>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</si>
  <si>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</si>
  <si>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</si>
  <si>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</si>
  <si>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</si>
  <si>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</si>
  <si>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</si>
  <si>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</si>
  <si>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</si>
  <si>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</si>
  <si>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</si>
  <si>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</si>
  <si>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</si>
  <si>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</si>
  <si>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</si>
  <si>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</si>
  <si>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</si>
  <si>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</si>
  <si>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</si>
  <si>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</si>
  <si>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</si>
  <si>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</si>
  <si>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</si>
  <si>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</si>
  <si>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</si>
  <si>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</si>
  <si>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</si>
  <si>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</si>
  <si>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</si>
  <si>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</si>
  <si>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</si>
  <si>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</si>
  <si>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</si>
  <si>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</si>
  <si>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</si>
  <si>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</si>
  <si>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</si>
  <si>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</si>
  <si>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</si>
  <si>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</si>
  <si>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</si>
  <si>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</si>
  <si>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</si>
  <si>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</si>
  <si>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</si>
  <si>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</si>
  <si>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</si>
  <si>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</si>
  <si>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</si>
  <si>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</si>
  <si>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</si>
  <si>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</si>
  <si>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</si>
  <si>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</si>
  <si>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</si>
  <si>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</si>
  <si>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</si>
  <si>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</si>
  <si>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</si>
  <si>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</si>
  <si>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</si>
  <si>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</si>
  <si>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</si>
  <si>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</si>
  <si>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</si>
  <si>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</si>
  <si>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</si>
  <si>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</si>
  <si>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</si>
  <si>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</si>
  <si>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</si>
  <si>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</si>
  <si>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</si>
  <si>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</si>
  <si>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</si>
  <si>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</si>
  <si>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</si>
  <si>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</si>
  <si>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</si>
  <si>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</si>
  <si>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</si>
  <si>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</si>
  <si>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</si>
  <si>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</si>
  <si>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</si>
  <si>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</si>
  <si>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</si>
  <si>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</si>
  <si>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</si>
  <si>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</si>
  <si>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</si>
  <si>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</si>
  <si>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</si>
  <si>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</si>
  <si>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</si>
  <si>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</si>
  <si>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</si>
  <si>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</si>
  <si>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</si>
  <si>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</si>
  <si>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</si>
  <si>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</si>
  <si>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</si>
  <si>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</si>
  <si>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</si>
  <si>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</si>
  <si>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</si>
  <si>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</si>
  <si>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</si>
  <si>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</si>
  <si>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</si>
  <si>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</si>
  <si>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</si>
  <si>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</si>
  <si>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</si>
  <si>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</si>
  <si>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</si>
  <si>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</si>
  <si>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</si>
  <si>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</si>
  <si>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</si>
  <si>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</si>
  <si>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</si>
  <si>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</si>
  <si>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</si>
  <si>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</si>
  <si>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</si>
  <si>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</si>
  <si>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</si>
  <si>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</si>
  <si>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</si>
  <si>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</si>
  <si>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</si>
  <si>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</si>
  <si>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</si>
  <si>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</si>
  <si>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</si>
  <si>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</si>
  <si>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</si>
  <si>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</si>
  <si>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</si>
  <si>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</si>
  <si>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</si>
  <si>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</si>
  <si>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</si>
  <si>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</si>
  <si>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</si>
  <si>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</si>
  <si>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</si>
  <si>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</si>
  <si>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</si>
  <si>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</si>
  <si>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</si>
  <si>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</si>
  <si>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</si>
  <si>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</si>
  <si>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</si>
  <si>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</si>
  <si>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</si>
  <si>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</si>
  <si>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</si>
  <si>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</si>
  <si>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</si>
  <si>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</si>
  <si>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</si>
  <si>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</si>
  <si>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</si>
  <si>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</si>
  <si>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</si>
  <si>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</si>
  <si>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</si>
  <si>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</si>
  <si>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</si>
  <si>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</si>
  <si>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</si>
  <si>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</si>
  <si>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</si>
  <si>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</si>
  <si>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</si>
  <si>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</si>
  <si>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</si>
  <si>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</si>
  <si>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</si>
  <si>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</si>
  <si>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</si>
  <si>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</si>
  <si>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</si>
  <si>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</si>
  <si>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</si>
  <si>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</si>
  <si>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</si>
  <si>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</si>
  <si>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</si>
  <si>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</si>
  <si>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</si>
  <si>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</si>
  <si>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</si>
  <si>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</si>
  <si>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</si>
  <si>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</si>
  <si>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</si>
  <si>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</si>
  <si>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</si>
  <si>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</si>
  <si>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</si>
  <si>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</si>
  <si>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</si>
  <si>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</si>
  <si>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</si>
  <si>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</si>
  <si>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</si>
  <si>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</si>
  <si>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</si>
  <si>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</si>
  <si>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</si>
  <si>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</si>
  <si>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</si>
  <si>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</si>
  <si>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</si>
  <si>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</si>
  <si>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</si>
  <si>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</si>
  <si>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</si>
  <si>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</si>
  <si>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</si>
  <si>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</si>
  <si>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</si>
  <si>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</si>
  <si>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</si>
  <si>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</si>
  <si>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</si>
  <si>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</si>
  <si>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</si>
  <si>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</si>
  <si>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</si>
  <si>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</si>
  <si>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</si>
  <si>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</si>
  <si>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</si>
  <si>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</si>
  <si>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</si>
  <si>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</si>
  <si>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</si>
  <si>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</si>
  <si>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</si>
  <si>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</si>
  <si>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</si>
  <si>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</si>
  <si>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</si>
  <si>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</si>
  <si>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</si>
  <si>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</si>
  <si>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</si>
  <si>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</si>
  <si>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</si>
  <si>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</si>
  <si>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</si>
  <si>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</si>
  <si>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</si>
  <si>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</si>
  <si>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</si>
  <si>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</si>
  <si>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</si>
  <si>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</si>
  <si>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</si>
  <si>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</si>
  <si>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</si>
  <si>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</si>
  <si>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</si>
  <si>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</si>
  <si>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</si>
  <si>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</si>
  <si>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</si>
  <si>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</si>
  <si>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</si>
  <si>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</si>
  <si>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</si>
  <si>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</si>
  <si>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</si>
  <si>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</si>
  <si>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</si>
  <si>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</si>
  <si>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</si>
  <si>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</si>
  <si>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</si>
  <si>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</si>
  <si>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</si>
  <si>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</si>
  <si>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</si>
  <si>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</si>
  <si>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</si>
  <si>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</si>
  <si>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</si>
  <si>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</si>
  <si>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</si>
  <si>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</si>
  <si>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</si>
  <si>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</si>
  <si>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</si>
  <si>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</si>
  <si>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</si>
  <si>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</si>
  <si>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</si>
  <si>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</si>
  <si>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</si>
  <si>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</si>
  <si>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</si>
  <si>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</si>
  <si>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</si>
  <si>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</si>
  <si>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</si>
  <si>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</si>
  <si>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</si>
  <si>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</si>
  <si>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</si>
  <si>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</si>
  <si>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</si>
  <si>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</si>
  <si>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</si>
  <si>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</si>
  <si>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</si>
  <si>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</si>
  <si>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</si>
  <si>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</si>
  <si>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</si>
  <si>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</si>
  <si>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</si>
  <si>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</si>
  <si>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</si>
  <si>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</si>
  <si>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</si>
  <si>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</si>
  <si>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</si>
  <si>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</si>
  <si>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</si>
  <si>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</si>
  <si>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</si>
  <si>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</si>
  <si>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</si>
  <si>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</si>
  <si>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</si>
  <si>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</si>
  <si>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</si>
  <si>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</si>
  <si>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</si>
  <si>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</si>
  <si>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</si>
  <si>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</si>
  <si>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</si>
  <si>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</si>
  <si>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</si>
  <si>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</si>
  <si>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</si>
  <si>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</si>
  <si>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</si>
  <si>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</si>
  <si>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</si>
  <si>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</si>
  <si>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</si>
  <si>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</si>
  <si>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</si>
  <si>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</si>
  <si>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</si>
  <si>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</si>
  <si>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</si>
  <si>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</si>
  <si>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</si>
  <si>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</si>
  <si>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</si>
  <si>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</si>
  <si>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</si>
  <si>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</si>
  <si>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</si>
  <si>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</si>
  <si>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</si>
  <si>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</si>
  <si>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</si>
  <si>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</si>
  <si>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</si>
  <si>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</si>
  <si>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</si>
  <si>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</si>
  <si>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</si>
  <si>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</si>
  <si>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</si>
  <si>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</si>
  <si>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</si>
  <si>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</si>
  <si>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</si>
  <si>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</si>
  <si>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</si>
  <si>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</si>
  <si>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</si>
  <si>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</si>
  <si>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</si>
  <si>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</si>
  <si>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</si>
  <si>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</si>
  <si>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</si>
  <si>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</si>
  <si>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</si>
  <si>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</si>
  <si>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</si>
  <si>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</si>
  <si>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</si>
  <si>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</si>
  <si>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</si>
  <si>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</si>
  <si>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</si>
  <si>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</si>
  <si>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</si>
  <si>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</si>
  <si>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</si>
  <si>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</si>
  <si>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</si>
  <si>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</si>
  <si>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</si>
  <si>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</si>
  <si>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</si>
  <si>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</si>
  <si>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</si>
  <si>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</si>
  <si>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</si>
  <si>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</si>
  <si>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</si>
  <si>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</si>
  <si>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</si>
  <si>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</si>
  <si>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</si>
  <si>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</si>
  <si>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</si>
  <si>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</si>
  <si>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</si>
  <si>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</si>
  <si>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</si>
  <si>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</si>
  <si>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</si>
  <si>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</si>
  <si>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</si>
  <si>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</si>
  <si>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</si>
  <si>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</si>
  <si>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</si>
  <si>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</si>
  <si>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</si>
  <si>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</si>
  <si>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</si>
  <si>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</si>
  <si>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</si>
  <si>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</si>
  <si>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</si>
  <si>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</si>
  <si>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</si>
  <si>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</si>
  <si>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</si>
  <si>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</si>
  <si>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</si>
  <si>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</si>
  <si>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</si>
  <si>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</si>
  <si>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</si>
  <si>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</si>
  <si>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</si>
  <si>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</si>
  <si>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</si>
  <si>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</si>
  <si>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</si>
  <si>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</si>
  <si>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</si>
  <si>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</si>
  <si>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</si>
  <si>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</si>
  <si>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</si>
  <si>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</si>
  <si>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</si>
  <si>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</si>
  <si>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</si>
  <si>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</si>
  <si>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</si>
  <si>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</si>
  <si>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</si>
  <si>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</si>
  <si>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</si>
  <si>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</si>
  <si>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</si>
  <si>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</si>
  <si>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</si>
  <si>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</si>
  <si>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</si>
  <si>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</si>
  <si>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</si>
  <si>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</si>
  <si>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</si>
  <si>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</si>
  <si>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</si>
  <si>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</si>
  <si>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</si>
  <si>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</si>
  <si>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</si>
  <si>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</si>
  <si>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</si>
  <si>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</si>
  <si>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</si>
  <si>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</si>
  <si>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</si>
  <si>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</si>
  <si>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</si>
  <si>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</si>
  <si>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</si>
  <si>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</si>
  <si>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</si>
  <si>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</si>
  <si>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</si>
  <si>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</si>
  <si>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</si>
  <si>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</si>
  <si>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</si>
  <si>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</si>
  <si>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</si>
  <si>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</si>
  <si>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</si>
  <si>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</si>
  <si>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</si>
  <si>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</si>
  <si>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</si>
  <si>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</si>
  <si>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</si>
  <si>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</si>
  <si>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</si>
  <si>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</si>
  <si>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</si>
  <si>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</si>
  <si>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</si>
  <si>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</si>
  <si>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</si>
  <si>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</si>
  <si>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</si>
  <si>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</si>
  <si>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</si>
  <si>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</si>
  <si>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</si>
  <si>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</si>
  <si>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</si>
  <si>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</si>
  <si>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</si>
  <si>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</si>
  <si>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</si>
  <si>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</si>
  <si>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</si>
  <si>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</si>
  <si>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</si>
  <si>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</si>
  <si>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</si>
  <si>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</si>
  <si>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</si>
  <si>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</si>
  <si>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</si>
  <si>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</si>
  <si>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</si>
  <si>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</si>
  <si>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</si>
  <si>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</si>
  <si>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</si>
  <si>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</si>
  <si>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</si>
  <si>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</si>
  <si>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</si>
  <si>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</si>
  <si>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</si>
  <si>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</si>
  <si>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</si>
  <si>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</si>
  <si>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</si>
  <si>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</si>
  <si>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</si>
  <si>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</si>
  <si>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</si>
  <si>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</si>
  <si>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</si>
  <si>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</si>
  <si>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</si>
  <si>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</si>
  <si>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</si>
  <si>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</si>
  <si>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</si>
  <si>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</si>
  <si>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</si>
  <si>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</si>
  <si>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</si>
  <si>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</si>
  <si>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</si>
  <si>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</si>
  <si>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</si>
  <si>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</si>
  <si>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</si>
  <si>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</si>
  <si>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</si>
  <si>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</si>
  <si>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</si>
  <si>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</si>
  <si>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</si>
  <si>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</si>
  <si>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</si>
  <si>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</si>
  <si>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</si>
  <si>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</si>
  <si>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</si>
  <si>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</si>
  <si>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</si>
  <si>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</si>
  <si>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</si>
  <si>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</si>
  <si>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</si>
  <si>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</si>
  <si>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</si>
  <si>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</si>
  <si>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</si>
  <si>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</si>
  <si>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</si>
  <si>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</si>
  <si>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</si>
  <si>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</si>
  <si>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</si>
  <si>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</si>
  <si>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</si>
  <si>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</si>
  <si>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</si>
  <si>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</si>
  <si>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</si>
  <si>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</si>
  <si>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</si>
  <si>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</si>
  <si>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</si>
  <si>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</si>
  <si>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</si>
  <si>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</si>
  <si>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</si>
  <si>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</si>
  <si>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</si>
  <si>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</si>
  <si>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</si>
  <si>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</si>
  <si>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</si>
  <si>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</si>
  <si>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</si>
  <si>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</si>
  <si>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</si>
  <si>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</si>
  <si>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</si>
  <si>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</si>
  <si>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</si>
  <si>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</si>
  <si>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</si>
  <si>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</si>
  <si>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</si>
  <si>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</si>
  <si>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</si>
  <si>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</si>
  <si>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</si>
  <si>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</si>
  <si>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</si>
  <si>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</si>
  <si>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</si>
  <si>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</si>
  <si>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</si>
  <si>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</si>
  <si>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</si>
  <si>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</si>
  <si>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</si>
  <si>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</si>
  <si>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</si>
  <si>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</si>
  <si>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</si>
  <si>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</si>
  <si>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</si>
  <si>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</si>
  <si>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</si>
  <si>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</si>
  <si>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</si>
  <si>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</si>
  <si>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</si>
  <si>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</si>
  <si>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</si>
  <si>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</si>
  <si>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</si>
  <si>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</si>
  <si>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</si>
  <si>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</si>
  <si>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</si>
  <si>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</si>
  <si>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</si>
  <si>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</si>
  <si>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</si>
  <si>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</si>
  <si>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</si>
  <si>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</si>
  <si>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</si>
  <si>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</si>
  <si>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</si>
  <si>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</si>
  <si>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</si>
  <si>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</si>
  <si>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</si>
  <si>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</si>
  <si>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</si>
  <si>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</si>
  <si>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</si>
  <si>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</si>
  <si>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</si>
  <si>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</si>
  <si>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</si>
  <si>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</si>
  <si>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</si>
  <si>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</si>
  <si>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</si>
  <si>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</si>
  <si>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</si>
  <si>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</si>
  <si>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</si>
  <si>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</si>
  <si>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</si>
  <si>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</si>
  <si>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</si>
  <si>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</si>
  <si>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</si>
  <si>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</si>
  <si>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</si>
  <si>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</si>
  <si>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</si>
  <si>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</si>
  <si>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</si>
  <si>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</si>
  <si>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</si>
  <si>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</si>
  <si>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</si>
  <si>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</si>
  <si>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</si>
  <si>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</si>
  <si>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</si>
  <si>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</si>
  <si>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</si>
  <si>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</si>
  <si>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</si>
  <si>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</si>
  <si>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</si>
  <si>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</si>
  <si>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</si>
  <si>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</si>
  <si>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</si>
  <si>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</si>
  <si>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</si>
  <si>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</si>
  <si>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</si>
  <si>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</si>
  <si>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</si>
  <si>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</si>
  <si>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</si>
  <si>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</si>
  <si>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</si>
  <si>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</si>
  <si>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</si>
  <si>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</si>
  <si>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</si>
  <si>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</si>
  <si>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</si>
  <si>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</si>
  <si>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</si>
  <si>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</si>
  <si>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</si>
  <si>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</si>
  <si>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</si>
  <si>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</si>
  <si>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</si>
  <si>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</si>
  <si>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</si>
  <si>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</si>
  <si>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</si>
  <si>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</si>
  <si>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</si>
  <si>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</si>
  <si>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</si>
  <si>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</si>
  <si>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</si>
  <si>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</si>
  <si>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</si>
  <si>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</si>
  <si>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</si>
  <si>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</si>
  <si>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</si>
  <si>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</si>
  <si>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</si>
  <si>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</si>
  <si>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</si>
  <si>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</si>
  <si>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</si>
  <si>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</si>
  <si>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</si>
  <si>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</si>
  <si>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</si>
  <si>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</si>
  <si>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</si>
  <si>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</si>
  <si>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</si>
  <si>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</si>
  <si>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</si>
  <si>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</si>
  <si>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</si>
  <si>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</si>
  <si>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</si>
  <si>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</si>
  <si>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</si>
  <si>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</si>
  <si>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</si>
  <si>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</si>
  <si>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</si>
  <si>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</si>
  <si>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</si>
  <si>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</si>
  <si>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</si>
  <si>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</si>
  <si>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</si>
  <si>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</si>
  <si>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</si>
  <si>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</si>
  <si>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</si>
  <si>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</si>
  <si>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</si>
  <si>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</si>
  <si>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</si>
  <si>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</si>
  <si>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</si>
  <si>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</si>
  <si>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</si>
  <si>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</si>
  <si>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</si>
  <si>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</si>
  <si>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</si>
  <si>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</si>
  <si>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</si>
  <si>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</si>
  <si>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</si>
  <si>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</si>
  <si>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</si>
  <si>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</si>
  <si>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</si>
  <si>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</si>
  <si>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</si>
  <si>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</si>
  <si>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</si>
  <si>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</si>
  <si>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</si>
  <si>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</si>
  <si>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</si>
  <si>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</si>
  <si>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</si>
  <si>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</si>
  <si>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</si>
  <si>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</si>
  <si>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</si>
  <si>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</si>
  <si>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</si>
  <si>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</si>
  <si>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</si>
  <si>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</si>
  <si>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</si>
  <si>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</si>
  <si>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</si>
  <si>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</si>
  <si>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</si>
  <si>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</si>
  <si>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</si>
  <si>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</si>
  <si>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</si>
  <si>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</si>
  <si>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</si>
  <si>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</si>
  <si>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</si>
  <si>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</si>
  <si>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</si>
  <si>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</si>
  <si>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</si>
  <si>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</si>
  <si>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</si>
  <si>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</si>
  <si>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</si>
  <si>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</si>
  <si>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</si>
  <si>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</si>
  <si>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</si>
  <si>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</si>
  <si>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</si>
  <si>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</si>
  <si>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</si>
  <si>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</si>
  <si>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</si>
  <si>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</si>
  <si>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</si>
  <si>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</si>
  <si>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</si>
  <si>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</si>
  <si>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</si>
  <si>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</si>
  <si>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</si>
  <si>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</si>
  <si>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</si>
  <si>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</si>
  <si>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</si>
  <si>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</si>
  <si>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</si>
  <si>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</si>
  <si>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</si>
  <si>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</si>
  <si>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</si>
  <si>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</si>
  <si>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</si>
  <si>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</si>
  <si>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</si>
  <si>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</si>
  <si>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</si>
  <si>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</si>
  <si>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</si>
  <si>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</si>
  <si>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</si>
  <si>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</si>
  <si>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</si>
  <si>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</si>
  <si>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</si>
  <si>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</si>
  <si>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</si>
  <si>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</si>
  <si>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</si>
  <si>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</si>
  <si>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</si>
  <si>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</si>
  <si>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</si>
  <si>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</si>
  <si>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</si>
  <si>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</si>
  <si>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</si>
  <si>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</si>
  <si>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</si>
  <si>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</si>
  <si>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</si>
  <si>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</si>
  <si>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</si>
  <si>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</si>
  <si>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</si>
  <si>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</si>
  <si>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</si>
  <si>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</si>
  <si>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</si>
  <si>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</si>
  <si>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</si>
  <si>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</si>
  <si>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</si>
  <si>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</si>
  <si>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</si>
  <si>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</si>
  <si>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</si>
  <si>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</si>
  <si>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</si>
  <si>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</si>
  <si>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</si>
  <si>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</si>
  <si>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</si>
  <si>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</si>
  <si>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</si>
  <si>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</si>
  <si>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</si>
  <si>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</si>
  <si>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</si>
  <si>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</si>
  <si>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</si>
  <si>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</si>
  <si>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</si>
  <si>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</si>
  <si>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</si>
  <si>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</si>
  <si>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</si>
  <si>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</si>
  <si>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</si>
  <si>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</si>
  <si>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</si>
  <si>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</si>
  <si>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</si>
  <si>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</si>
  <si>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</si>
  <si>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</si>
  <si>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</si>
  <si>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</si>
  <si>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</si>
  <si>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</si>
  <si>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</si>
  <si>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</si>
  <si>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</si>
  <si>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</si>
  <si>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</si>
  <si>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</si>
  <si>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</si>
  <si>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</si>
  <si>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</si>
  <si>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</si>
  <si>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</si>
  <si>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</si>
  <si>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</si>
  <si>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</si>
  <si>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</si>
  <si>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</si>
  <si>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</si>
  <si>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</si>
  <si>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</si>
  <si>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</si>
  <si>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</si>
  <si>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</si>
  <si>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</si>
  <si>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</si>
  <si>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</si>
  <si>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</si>
  <si>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</si>
  <si>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</si>
  <si>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</si>
  <si>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</si>
  <si>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</si>
  <si>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</si>
  <si>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</si>
  <si>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</si>
  <si>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</si>
  <si>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</si>
  <si>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</si>
  <si>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</si>
  <si>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</si>
  <si>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</si>
  <si>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</si>
  <si>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</si>
  <si>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</si>
  <si>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</si>
  <si>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</si>
  <si>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</si>
  <si>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</si>
  <si>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</si>
  <si>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</si>
  <si>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</si>
  <si>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</si>
  <si>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</si>
  <si>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</si>
  <si>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</si>
  <si>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</si>
  <si>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</si>
  <si>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</si>
  <si>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</si>
  <si>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</si>
  <si>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</si>
  <si>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</si>
  <si>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</si>
  <si>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</si>
  <si>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</si>
  <si>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</si>
  <si>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</si>
  <si>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</si>
  <si>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</si>
  <si>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</si>
  <si>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</si>
  <si>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</si>
  <si>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</si>
  <si>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</si>
  <si>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</si>
  <si>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</si>
  <si>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</si>
  <si>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</si>
  <si>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</si>
  <si>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</si>
  <si>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</si>
  <si>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</si>
  <si>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</si>
  <si>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</si>
  <si>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</si>
  <si>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</si>
  <si>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</si>
  <si>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</si>
  <si>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</si>
  <si>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</si>
  <si>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</si>
  <si>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</si>
  <si>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</si>
  <si>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</si>
  <si>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</si>
  <si>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</si>
  <si>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</si>
  <si>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</si>
  <si>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</si>
  <si>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</si>
  <si>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</si>
  <si>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</si>
  <si>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</si>
  <si>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</si>
  <si>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</si>
  <si>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</si>
  <si>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</si>
  <si>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</si>
  <si>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</si>
  <si>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</si>
  <si>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</si>
  <si>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</si>
  <si>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</si>
  <si>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</si>
  <si>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</si>
  <si>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</si>
  <si>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</si>
  <si>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</si>
  <si>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</si>
  <si>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</si>
  <si>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</si>
  <si>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</si>
  <si>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</si>
  <si>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</si>
  <si>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</si>
  <si>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</si>
  <si>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</si>
  <si>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</si>
  <si>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</si>
  <si>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</si>
  <si>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</si>
  <si>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</si>
  <si>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</si>
  <si>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</si>
  <si>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</si>
  <si>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</si>
  <si>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</si>
  <si>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</si>
  <si>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</si>
  <si>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</si>
  <si>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</si>
  <si>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</si>
  <si>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</si>
  <si>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</si>
  <si>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</si>
  <si>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</si>
  <si>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</si>
  <si>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</si>
  <si>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</si>
  <si>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</si>
  <si>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</si>
  <si>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</si>
  <si>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</si>
  <si>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</si>
  <si>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</si>
  <si>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</si>
  <si>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</si>
  <si>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</si>
  <si>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</si>
  <si>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</si>
  <si>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</si>
  <si>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</si>
  <si>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</si>
  <si>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</si>
  <si>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</si>
  <si>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</si>
  <si>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</si>
  <si>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</si>
  <si>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</si>
  <si>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</si>
  <si>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</si>
  <si>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</si>
  <si>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</si>
  <si>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</si>
  <si>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</si>
  <si>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</si>
  <si>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</si>
  <si>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</si>
  <si>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</si>
  <si>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</si>
  <si>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</si>
  <si>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</si>
  <si>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</si>
  <si>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</si>
  <si>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</si>
  <si>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</si>
  <si>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</si>
  <si>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</si>
  <si>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</si>
  <si>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</si>
  <si>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</si>
  <si>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</si>
  <si>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</si>
  <si>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</si>
  <si>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</si>
  <si>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</si>
  <si>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</si>
  <si>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</si>
  <si>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</si>
  <si>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</si>
  <si>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</si>
  <si>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</si>
  <si>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</si>
  <si>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</si>
  <si>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</si>
  <si>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</si>
  <si>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</si>
  <si>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</si>
  <si>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</si>
  <si>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</si>
  <si>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</si>
  <si>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</si>
  <si>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</si>
  <si>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</si>
  <si>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</si>
  <si>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</si>
  <si>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</si>
  <si>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</si>
  <si>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</si>
  <si>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</si>
  <si>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</si>
  <si>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</si>
  <si>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</si>
  <si>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</si>
  <si>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</si>
  <si>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</si>
  <si>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</si>
  <si>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</si>
  <si>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</si>
  <si>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</si>
  <si>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</si>
  <si>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</si>
  <si>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</si>
  <si>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</si>
  <si>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</si>
  <si>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</si>
  <si>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</si>
  <si>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</si>
  <si>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</si>
  <si>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</si>
  <si>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</si>
  <si>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</si>
  <si>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</si>
  <si>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</si>
  <si>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</si>
  <si>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</si>
  <si>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</si>
  <si>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</si>
  <si>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</si>
  <si>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</si>
  <si>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</si>
  <si>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</si>
  <si>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</si>
  <si>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</si>
  <si>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</si>
  <si>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</si>
  <si>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</si>
  <si>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</si>
  <si>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</si>
  <si>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</si>
  <si>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</si>
  <si>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</si>
  <si>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</si>
  <si>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</si>
  <si>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</si>
  <si>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</si>
  <si>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</si>
  <si>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</si>
  <si>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</si>
  <si>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</si>
  <si>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</si>
  <si>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</si>
  <si>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</si>
  <si>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</si>
  <si>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</si>
  <si>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</si>
  <si>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</si>
  <si>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</si>
  <si>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</si>
  <si>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</si>
  <si>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</si>
  <si>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</si>
  <si>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</si>
  <si>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</si>
  <si>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</si>
  <si>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</si>
  <si>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</si>
  <si>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</si>
  <si>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</si>
  <si>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</si>
  <si>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</si>
  <si>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</si>
  <si>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</si>
  <si>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</si>
  <si>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</si>
  <si>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</si>
  <si>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</si>
  <si>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</si>
  <si>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</si>
  <si>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</si>
  <si>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</si>
  <si>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</si>
  <si>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</si>
  <si>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</si>
  <si>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</si>
  <si>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</si>
  <si>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</si>
  <si>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</si>
  <si>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</si>
  <si>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</si>
  <si>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</si>
  <si>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</si>
  <si>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</si>
  <si>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</si>
  <si>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</si>
  <si>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</si>
  <si>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</si>
  <si>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</si>
  <si>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</si>
  <si>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</si>
  <si>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</si>
  <si>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</si>
  <si>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</si>
  <si>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</si>
  <si>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</si>
  <si>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</si>
  <si>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</si>
  <si>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</si>
  <si>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</si>
  <si>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</si>
  <si>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</si>
  <si>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</si>
  <si>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</si>
  <si>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</si>
  <si>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</si>
  <si>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</si>
  <si>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</si>
  <si>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</si>
  <si>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</si>
  <si>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</si>
  <si>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</si>
  <si>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</si>
  <si>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</si>
  <si>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</si>
  <si>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</si>
  <si>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</si>
  <si>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</si>
  <si>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</si>
  <si>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</si>
  <si>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</si>
  <si>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</si>
  <si>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</si>
  <si>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</si>
  <si>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</si>
  <si>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</si>
  <si>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</si>
  <si>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</si>
  <si>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</si>
  <si>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</si>
  <si>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</si>
  <si>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</si>
  <si>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</si>
  <si>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</si>
  <si>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</si>
  <si>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</si>
  <si>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</si>
  <si>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</si>
  <si>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</si>
  <si>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</si>
  <si>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</si>
  <si>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</si>
  <si>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</si>
  <si>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</si>
  <si>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</si>
  <si>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</si>
  <si>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</si>
  <si>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</si>
  <si>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</si>
  <si>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</si>
  <si>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</si>
  <si>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</si>
  <si>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</si>
  <si>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</si>
  <si>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</si>
  <si>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</si>
  <si>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</si>
  <si>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</si>
  <si>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</si>
  <si>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</si>
  <si>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</si>
  <si>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</si>
  <si>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</si>
  <si>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</si>
  <si>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</si>
  <si>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</si>
  <si>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</si>
  <si>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</si>
  <si>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</si>
  <si>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</si>
  <si>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</si>
  <si>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</si>
  <si>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</si>
  <si>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</si>
  <si>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</si>
  <si>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</si>
  <si>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</si>
  <si>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</si>
  <si>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</si>
  <si>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</si>
  <si>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</si>
  <si>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</si>
  <si>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</si>
  <si>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</si>
  <si>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</si>
  <si>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</si>
  <si>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</si>
  <si>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</si>
  <si>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</si>
  <si>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</si>
  <si>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</si>
  <si>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</si>
  <si>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</si>
  <si>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</si>
  <si>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</si>
  <si>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</si>
  <si>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</si>
  <si>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</si>
  <si>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</si>
  <si>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</si>
  <si>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</si>
  <si>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</si>
  <si>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</si>
  <si>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</si>
  <si>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</si>
  <si>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</si>
  <si>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</si>
  <si>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</si>
  <si>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</si>
  <si>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</si>
  <si>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</si>
  <si>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</si>
  <si>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</si>
  <si>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</si>
  <si>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</si>
  <si>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</si>
  <si>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</si>
  <si>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</si>
  <si>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</si>
  <si>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</si>
  <si>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</si>
  <si>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</si>
  <si>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</si>
  <si>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</si>
  <si>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</si>
  <si>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</si>
  <si>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</si>
  <si>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</si>
  <si>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</si>
  <si>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</si>
  <si>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</si>
  <si>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</si>
  <si>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</si>
  <si>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</si>
  <si>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</si>
  <si>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</si>
  <si>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</si>
  <si>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</si>
  <si>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</si>
  <si>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</si>
  <si>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</si>
  <si>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</si>
  <si>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</si>
  <si>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</si>
  <si>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</si>
  <si>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</si>
  <si>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</si>
  <si>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</si>
  <si>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</si>
  <si>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</si>
  <si>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</si>
  <si>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</si>
  <si>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</si>
  <si>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</si>
  <si>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</si>
  <si>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</si>
  <si>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</si>
  <si>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</si>
  <si>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</si>
  <si>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</si>
  <si>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</si>
  <si>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</si>
  <si>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</si>
  <si>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</si>
  <si>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</si>
  <si>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</si>
  <si>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</si>
  <si>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</si>
  <si>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</si>
  <si>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</si>
  <si>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</si>
  <si>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</si>
  <si>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</si>
  <si>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</si>
  <si>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</si>
  <si>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</si>
  <si>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</si>
  <si>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</si>
  <si>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</si>
  <si>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</si>
  <si>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</si>
  <si>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</si>
  <si>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</si>
  <si>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</si>
  <si>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</si>
  <si>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</si>
  <si>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</si>
  <si>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</si>
  <si>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</si>
  <si>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</si>
  <si>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</si>
  <si>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</si>
  <si>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</si>
  <si>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</si>
  <si>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</si>
  <si>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</si>
  <si>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</si>
  <si>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</si>
  <si>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</si>
  <si>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</si>
  <si>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</si>
  <si>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</si>
  <si>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</si>
  <si>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</si>
  <si>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</si>
  <si>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</si>
  <si>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</si>
  <si>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</si>
  <si>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</si>
  <si>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</si>
  <si>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</si>
  <si>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</si>
  <si>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</si>
  <si>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</si>
  <si>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</si>
  <si>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</si>
  <si>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</si>
  <si>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</si>
  <si>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</si>
  <si>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</si>
  <si>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</si>
  <si>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</si>
  <si>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</si>
  <si>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</si>
  <si>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</si>
  <si>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</si>
  <si>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</si>
  <si>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</si>
  <si>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</si>
  <si>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</si>
  <si>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</si>
  <si>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</si>
  <si>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</si>
  <si>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</si>
  <si>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</si>
  <si>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</si>
  <si>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</si>
  <si>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</si>
  <si>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</si>
  <si>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</si>
  <si>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</si>
  <si>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</si>
  <si>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</si>
  <si>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</si>
  <si>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</si>
  <si>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</si>
  <si>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</si>
  <si>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</si>
  <si>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</si>
  <si>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</si>
  <si>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</si>
  <si>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</si>
  <si>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</si>
  <si>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</si>
  <si>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</si>
  <si>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</si>
  <si>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</si>
  <si>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</si>
  <si>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</si>
  <si>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</si>
  <si>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</si>
  <si>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</si>
  <si>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</si>
  <si>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</si>
  <si>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</si>
  <si>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</si>
  <si>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</si>
  <si>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</si>
  <si>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</si>
  <si>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</si>
  <si>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</si>
  <si>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</si>
  <si>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</si>
  <si>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</si>
  <si>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</si>
  <si>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</si>
  <si>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</si>
  <si>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</si>
  <si>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</si>
  <si>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</si>
  <si>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</si>
  <si>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</si>
  <si>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</si>
  <si>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</si>
  <si>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</si>
  <si>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</si>
  <si>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</si>
  <si>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</si>
  <si>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</si>
  <si>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</si>
  <si>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</si>
  <si>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</si>
  <si>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</si>
  <si>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</si>
  <si>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</si>
  <si>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</si>
  <si>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</si>
  <si>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</si>
  <si>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</si>
  <si>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</si>
  <si>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</si>
  <si>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</si>
  <si>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</si>
  <si>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</si>
  <si>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</si>
  <si>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</si>
  <si>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</si>
  <si>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</si>
  <si>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</si>
  <si>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</si>
  <si>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</si>
  <si>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</si>
  <si>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</si>
  <si>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</si>
  <si>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</si>
  <si>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</si>
  <si>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</si>
  <si>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</si>
  <si>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</si>
  <si>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</si>
  <si>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</si>
  <si>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</si>
  <si>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</si>
  <si>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</si>
  <si>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</si>
  <si>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</si>
  <si>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</si>
  <si>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</si>
  <si>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</si>
  <si>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</si>
  <si>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</si>
  <si>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</si>
  <si>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</si>
  <si>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</si>
  <si>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</si>
  <si>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</si>
  <si>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</si>
  <si>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</si>
  <si>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</si>
  <si>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</si>
  <si>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</si>
  <si>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</si>
  <si>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</si>
  <si>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</si>
  <si>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</si>
  <si>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</si>
  <si>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</si>
  <si>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</si>
  <si>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</si>
  <si>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</si>
  <si>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</si>
  <si>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</si>
  <si>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</si>
  <si>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</si>
  <si>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</si>
  <si>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</si>
  <si>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</si>
  <si>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</si>
  <si>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</si>
  <si>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</si>
  <si>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</si>
  <si>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</si>
  <si>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</si>
  <si>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</si>
  <si>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</si>
  <si>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</si>
  <si>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</si>
  <si>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</si>
  <si>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</si>
  <si>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</si>
  <si>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</si>
  <si>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</si>
  <si>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</si>
  <si>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</si>
  <si>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</si>
  <si>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</si>
  <si>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</si>
  <si>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</si>
  <si>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</si>
  <si>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</si>
  <si>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</si>
  <si>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</si>
  <si>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</si>
  <si>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</si>
  <si>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</si>
  <si>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</si>
  <si>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</si>
  <si>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</si>
  <si>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</si>
  <si>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</si>
  <si>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</si>
  <si>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</si>
  <si>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</si>
  <si>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</si>
  <si>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</si>
  <si>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</si>
  <si>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</si>
  <si>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</si>
  <si>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</si>
  <si>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</si>
  <si>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</si>
  <si>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</si>
  <si>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</si>
  <si>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</si>
  <si>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</si>
  <si>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</si>
  <si>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</si>
  <si>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</si>
  <si>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</si>
  <si>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</si>
  <si>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</si>
  <si>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</si>
  <si>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</si>
  <si>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</si>
  <si>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</si>
  <si>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</si>
  <si>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</si>
  <si>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</si>
  <si>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</si>
  <si>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</si>
  <si>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</si>
  <si>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</si>
  <si>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</si>
  <si>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</si>
  <si>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</si>
  <si>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</si>
  <si>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</si>
  <si>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</si>
  <si>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</si>
  <si>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</si>
  <si>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</si>
  <si>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</si>
  <si>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</si>
  <si>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</si>
  <si>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</si>
  <si>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</si>
  <si>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</si>
  <si>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</si>
  <si>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</si>
  <si>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</si>
  <si>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</si>
  <si>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</si>
  <si>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</si>
  <si>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</si>
  <si>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</si>
  <si>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</si>
  <si>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</si>
  <si>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</si>
  <si>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</si>
  <si>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</si>
  <si>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</si>
  <si>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</si>
  <si>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</si>
  <si>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</si>
  <si>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</si>
  <si>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</si>
  <si>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</si>
  <si>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</si>
  <si>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</si>
  <si>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</si>
  <si>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</si>
  <si>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</si>
  <si>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</si>
  <si>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</si>
  <si>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</si>
  <si>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</si>
  <si>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</si>
  <si>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</si>
  <si>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</si>
  <si>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</si>
  <si>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</si>
  <si>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</si>
  <si>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</si>
  <si>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</si>
  <si>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</si>
  <si>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</si>
  <si>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</si>
  <si>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</si>
  <si>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</si>
  <si>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</si>
  <si>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</si>
  <si>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</si>
  <si>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</si>
  <si>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</si>
  <si>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</si>
  <si>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</si>
  <si>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</si>
  <si>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</si>
  <si>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</si>
  <si>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</si>
  <si>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</si>
  <si>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</si>
  <si>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</si>
  <si>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</si>
  <si>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</si>
  <si>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</si>
  <si>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</si>
  <si>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</si>
  <si>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</si>
  <si>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</si>
  <si>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</si>
  <si>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</si>
  <si>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</si>
  <si>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</si>
  <si>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</si>
  <si>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</si>
  <si>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</si>
  <si>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</si>
  <si>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</si>
  <si>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</si>
  <si>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</si>
  <si>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</si>
  <si>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</si>
  <si>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</si>
  <si>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</si>
  <si>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</si>
  <si>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</si>
  <si>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</si>
  <si>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</si>
  <si>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</si>
  <si>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</si>
  <si>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</si>
  <si>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</si>
  <si>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</si>
  <si>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</si>
  <si>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</si>
  <si>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</si>
  <si>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</si>
  <si>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</si>
  <si>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</si>
  <si>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</si>
  <si>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</si>
  <si>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</si>
  <si>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</si>
  <si>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</si>
  <si>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</si>
  <si>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</si>
  <si>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</si>
  <si>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</si>
  <si>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</si>
  <si>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</si>
  <si>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</si>
  <si>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</si>
  <si>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</si>
  <si>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</si>
  <si>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</si>
  <si>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</si>
  <si>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</si>
  <si>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</si>
  <si>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</si>
  <si>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</si>
  <si>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</si>
  <si>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</si>
  <si>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</si>
  <si>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</si>
  <si>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</si>
  <si>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</si>
  <si>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</si>
  <si>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</si>
  <si>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</si>
  <si>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</si>
  <si>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</si>
  <si>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</si>
  <si>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</si>
  <si>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</si>
  <si>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</si>
  <si>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</si>
  <si>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</si>
  <si>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</si>
  <si>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</si>
  <si>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</si>
  <si>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</si>
  <si>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</si>
  <si>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</si>
  <si>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</si>
  <si>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</si>
  <si>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</si>
  <si>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</si>
  <si>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</si>
  <si>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</si>
  <si>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</si>
  <si>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</si>
  <si>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</si>
  <si>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</si>
  <si>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</si>
  <si>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</si>
  <si>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</si>
  <si>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</si>
  <si>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</si>
  <si>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</si>
  <si>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</si>
  <si>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</si>
  <si>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</si>
  <si>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</si>
  <si>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</si>
  <si>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</si>
  <si>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</si>
  <si>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</si>
  <si>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</si>
  <si>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</si>
  <si>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</si>
  <si>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</si>
  <si>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</si>
  <si>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</si>
  <si>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</si>
  <si>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</si>
  <si>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</si>
  <si>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</si>
  <si>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</si>
  <si>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</si>
  <si>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</si>
  <si>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</si>
  <si>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</si>
  <si>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</si>
  <si>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</si>
  <si>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</si>
  <si>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</si>
  <si>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</si>
  <si>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</si>
  <si>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</si>
  <si>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</si>
  <si>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</si>
  <si>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</si>
  <si>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</si>
  <si>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</si>
  <si>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</si>
  <si>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</si>
  <si>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</si>
  <si>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</si>
  <si>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</si>
  <si>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</si>
  <si>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</si>
  <si>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</si>
  <si>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</si>
  <si>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</si>
  <si>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</si>
  <si>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</si>
  <si>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</si>
  <si>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</si>
  <si>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</si>
  <si>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</si>
  <si>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</si>
  <si>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</si>
  <si>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</si>
  <si>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</si>
  <si>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</si>
  <si>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</si>
  <si>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</si>
  <si>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</si>
  <si>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</si>
  <si>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</si>
  <si>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</si>
  <si>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</si>
  <si>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</si>
  <si>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</si>
  <si>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</si>
  <si>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</si>
  <si>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</si>
  <si>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</si>
  <si>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</si>
  <si>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</si>
  <si>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</si>
  <si>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</si>
  <si>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</si>
  <si>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</si>
  <si>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</si>
  <si>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</si>
  <si>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</si>
  <si>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</si>
  <si>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</si>
  <si>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</si>
  <si>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</si>
  <si>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</si>
  <si>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</si>
  <si>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</si>
  <si>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</si>
  <si>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</si>
  <si>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</si>
  <si>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</si>
  <si>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</si>
  <si>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</si>
  <si>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</si>
  <si>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</si>
  <si>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</si>
  <si>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</si>
  <si>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</si>
  <si>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</si>
  <si>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</si>
  <si>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</si>
  <si>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</si>
  <si>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</si>
  <si>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</si>
  <si>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</si>
  <si>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</si>
  <si>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</si>
  <si>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</si>
  <si>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</si>
  <si>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</si>
  <si>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</si>
  <si>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</si>
  <si>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</si>
  <si>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</si>
  <si>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</si>
  <si>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</si>
  <si>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</si>
  <si>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</si>
  <si>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</si>
  <si>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</si>
  <si>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</si>
  <si>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</si>
  <si>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</si>
  <si>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</si>
  <si>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</si>
  <si>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</si>
  <si>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</si>
  <si>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</si>
  <si>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</si>
  <si>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</si>
  <si>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</si>
  <si>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</si>
  <si>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</si>
  <si>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</si>
  <si>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</si>
  <si>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</si>
  <si>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</si>
  <si>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</si>
  <si>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</si>
  <si>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</si>
  <si>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</si>
  <si>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</si>
  <si>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</si>
  <si>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</si>
  <si>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</si>
  <si>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</si>
  <si>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</si>
  <si>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</si>
  <si>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</si>
  <si>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</si>
  <si>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</si>
  <si>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</si>
  <si>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</si>
  <si>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</si>
  <si>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</si>
  <si>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</si>
  <si>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</si>
  <si>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</si>
  <si>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</si>
  <si>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</si>
  <si>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</si>
  <si>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</si>
  <si>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</si>
  <si>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</si>
  <si>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</si>
  <si>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</si>
  <si>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</si>
  <si>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</si>
  <si>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</si>
  <si>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</si>
  <si>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</si>
  <si>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</si>
  <si>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</si>
  <si>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</si>
  <si>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</si>
  <si>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</si>
  <si>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</si>
  <si>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</si>
  <si>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</si>
  <si>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</si>
  <si>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</si>
  <si>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</si>
  <si>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</si>
  <si>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</si>
  <si>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</si>
  <si>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</si>
  <si>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</si>
  <si>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</si>
  <si>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</si>
  <si>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</si>
  <si>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</si>
  <si>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</si>
  <si>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</si>
  <si>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</si>
  <si>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</si>
  <si>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</si>
  <si>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</si>
  <si>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</si>
  <si>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</si>
  <si>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</si>
  <si>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</si>
  <si>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</si>
  <si>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</si>
  <si>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</si>
  <si>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</si>
  <si>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</si>
  <si>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</si>
  <si>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</si>
  <si>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</si>
  <si>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</si>
  <si>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</si>
  <si>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</si>
  <si>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</si>
  <si>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</si>
  <si>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</si>
  <si>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</si>
  <si>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</si>
  <si>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</si>
  <si>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</si>
  <si>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</si>
  <si>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</si>
  <si>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</si>
  <si>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</si>
  <si>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</si>
  <si>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</si>
  <si>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</si>
  <si>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</si>
  <si>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</si>
  <si>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</si>
  <si>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</si>
  <si>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</si>
  <si>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</si>
  <si>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</si>
  <si>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</si>
  <si>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</si>
  <si>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</si>
  <si>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</si>
  <si>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</si>
  <si>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</si>
  <si>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</si>
  <si>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</si>
  <si>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</si>
  <si>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</si>
  <si>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</si>
  <si>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</si>
  <si>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</si>
  <si>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</si>
  <si>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</si>
  <si>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</si>
  <si>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</si>
  <si>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</si>
  <si>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</si>
  <si>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</si>
  <si>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</si>
  <si>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</si>
  <si>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</si>
  <si>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</si>
  <si>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</si>
  <si>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</si>
  <si>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</si>
  <si>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</si>
  <si>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</si>
  <si>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</si>
  <si>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</si>
  <si>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</si>
  <si>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</si>
  <si>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</si>
  <si>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</si>
  <si>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</si>
  <si>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</si>
  <si>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</si>
  <si>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</si>
  <si>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</si>
  <si>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</si>
  <si>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</si>
  <si>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</si>
  <si>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</si>
  <si>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</si>
  <si>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</si>
  <si>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</si>
  <si>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</si>
  <si>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</si>
  <si>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</si>
  <si>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</si>
  <si>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</si>
  <si>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</si>
  <si>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</si>
  <si>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</si>
  <si>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</si>
  <si>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</si>
  <si>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</si>
  <si>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</si>
  <si>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</si>
  <si>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</si>
  <si>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</si>
  <si>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</si>
  <si>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</si>
  <si>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</si>
  <si>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</si>
  <si>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</si>
  <si>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</si>
  <si>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</si>
  <si>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</si>
  <si>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</si>
  <si>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</si>
  <si>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</si>
  <si>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</si>
  <si>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</si>
  <si>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</si>
  <si>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</si>
  <si>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</si>
  <si>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</si>
  <si>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</si>
  <si>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</si>
  <si>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</si>
  <si>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</si>
  <si>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</si>
  <si>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</si>
  <si>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</si>
  <si>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</si>
  <si>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</si>
  <si>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</si>
  <si>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</si>
  <si>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</si>
  <si>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</si>
  <si>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</si>
  <si>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</si>
  <si>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</si>
  <si>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</si>
  <si>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</si>
  <si>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</si>
  <si>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</si>
  <si>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</si>
  <si>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</si>
  <si>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</si>
  <si>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</si>
  <si>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</si>
  <si>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</si>
  <si>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</si>
  <si>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</si>
  <si>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</si>
  <si>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</si>
  <si>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</si>
  <si>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</si>
  <si>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</si>
  <si>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</si>
  <si>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</si>
  <si>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</si>
  <si>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</si>
  <si>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</si>
  <si>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</si>
  <si>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</si>
  <si>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</si>
  <si>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</si>
  <si>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</si>
  <si>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</si>
  <si>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</si>
  <si>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</si>
  <si>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</si>
  <si>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</si>
  <si>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</si>
  <si>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</si>
  <si>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</si>
  <si>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</si>
  <si>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</si>
  <si>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</si>
  <si>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</si>
  <si>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</si>
  <si>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</si>
  <si>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</si>
  <si>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</si>
  <si>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</si>
  <si>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</si>
  <si>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</si>
  <si>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</si>
  <si>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</si>
  <si>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</si>
  <si>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</si>
  <si>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</si>
  <si>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</si>
  <si>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</si>
  <si>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</si>
  <si>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</si>
  <si>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</si>
  <si>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</si>
  <si>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</si>
  <si>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</si>
  <si>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</si>
  <si>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</si>
  <si>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</si>
  <si>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</si>
  <si>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</si>
  <si>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</si>
  <si>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</si>
  <si>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</si>
  <si>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</si>
  <si>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</si>
  <si>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</si>
  <si>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</si>
  <si>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</si>
  <si>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</si>
  <si>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</si>
  <si>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</si>
  <si>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</si>
  <si>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</si>
  <si>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</si>
  <si>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</si>
  <si>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</si>
  <si>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</si>
  <si>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</si>
  <si>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</si>
  <si>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</si>
  <si>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</si>
  <si>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</si>
  <si>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</si>
  <si>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</si>
  <si>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</si>
  <si>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</si>
  <si>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</si>
  <si>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</si>
  <si>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</si>
  <si>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</si>
  <si>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</si>
  <si>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</si>
  <si>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</si>
  <si>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</si>
  <si>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</si>
  <si>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</si>
  <si>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</si>
  <si>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</si>
  <si>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</si>
  <si>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</si>
  <si>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</si>
  <si>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</si>
  <si>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</si>
  <si>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</si>
  <si>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</si>
  <si>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</si>
  <si>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</si>
  <si>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</si>
  <si>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</si>
  <si>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</si>
  <si>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</si>
  <si>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</si>
  <si>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</si>
  <si>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</si>
  <si>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</si>
  <si>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</si>
  <si>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</si>
  <si>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</si>
  <si>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</si>
  <si>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</si>
  <si>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</si>
  <si>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</si>
  <si>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</si>
  <si>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</si>
  <si>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</si>
  <si>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</si>
  <si>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</si>
  <si>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</si>
  <si>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</si>
  <si>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</si>
  <si>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</si>
  <si>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</si>
  <si>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</si>
  <si>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</si>
  <si>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</si>
  <si>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</si>
  <si>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</si>
  <si>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</si>
  <si>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</si>
  <si>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</si>
  <si>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</si>
  <si>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</si>
  <si>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</si>
  <si>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</si>
  <si>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</si>
  <si>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</si>
  <si>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</si>
  <si>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</si>
  <si>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</si>
  <si>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</si>
  <si>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</si>
  <si>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</si>
  <si>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</si>
  <si>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</si>
  <si>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</si>
  <si>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</si>
  <si>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</si>
  <si>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</si>
  <si>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</si>
  <si>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</si>
  <si>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</si>
  <si>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</si>
  <si>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</si>
  <si>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</si>
  <si>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</si>
  <si>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</si>
  <si>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</si>
  <si>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</si>
  <si>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</si>
  <si>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</si>
  <si>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</si>
  <si>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</si>
  <si>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</si>
  <si>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</si>
  <si>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</si>
  <si>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</si>
  <si>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</si>
  <si>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</si>
  <si>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</si>
  <si>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</si>
  <si>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</si>
  <si>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</si>
  <si>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</si>
  <si>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</si>
  <si>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</si>
  <si>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</si>
  <si>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</si>
  <si>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</si>
  <si>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</si>
  <si>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</si>
  <si>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</si>
  <si>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</si>
  <si>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</si>
  <si>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</si>
  <si>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</si>
  <si>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</si>
  <si>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</si>
  <si>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</si>
  <si>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</si>
  <si>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</si>
  <si>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</si>
  <si>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</si>
  <si>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</si>
  <si>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</si>
  <si>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</si>
  <si>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</si>
  <si>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</si>
  <si>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</si>
  <si>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</si>
  <si>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</si>
  <si>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</si>
  <si>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</si>
  <si>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</si>
  <si>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</si>
  <si>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</si>
  <si>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</si>
  <si>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</si>
  <si>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</si>
  <si>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</si>
  <si>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</si>
  <si>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</si>
  <si>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</si>
  <si>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</si>
  <si>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</si>
  <si>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</si>
  <si>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</si>
  <si>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</si>
  <si>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</si>
  <si>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</si>
  <si>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</si>
  <si>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</si>
  <si>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</si>
  <si>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</si>
  <si>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</si>
  <si>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</si>
  <si>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</si>
  <si>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</si>
  <si>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</si>
  <si>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</si>
  <si>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</si>
  <si>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</si>
  <si>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</si>
  <si>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</si>
  <si>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</si>
  <si>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</si>
  <si>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</si>
  <si>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</si>
  <si>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</si>
  <si>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</si>
  <si>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</si>
  <si>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</si>
  <si>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</si>
  <si>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</si>
  <si>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</si>
  <si>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</si>
  <si>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</si>
  <si>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</si>
  <si>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</si>
  <si>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</si>
  <si>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</si>
  <si>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</si>
  <si>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</si>
  <si>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</si>
  <si>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</si>
  <si>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</si>
  <si>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</si>
  <si>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</si>
  <si>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</si>
  <si>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</si>
  <si>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</si>
  <si>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</si>
  <si>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</si>
  <si>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</si>
  <si>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</si>
  <si>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</si>
  <si>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</si>
  <si>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</si>
  <si>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</si>
  <si>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</si>
  <si>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</si>
  <si>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</si>
  <si>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</si>
  <si>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</si>
  <si>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</si>
  <si>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</si>
  <si>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</si>
  <si>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</si>
  <si>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</si>
  <si>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</si>
  <si>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</si>
  <si>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</si>
  <si>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</si>
  <si>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</si>
  <si>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</si>
  <si>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</si>
  <si>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</si>
  <si>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</si>
  <si>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</si>
  <si>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</si>
  <si>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</si>
  <si>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</si>
  <si>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</si>
  <si>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</si>
  <si>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</si>
  <si>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</si>
  <si>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</si>
  <si>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</si>
  <si>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</si>
  <si>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</si>
  <si>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</si>
  <si>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</si>
  <si>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</si>
  <si>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</si>
  <si>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</si>
  <si>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</si>
  <si>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</si>
  <si>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</si>
  <si>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</si>
  <si>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</si>
  <si>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</si>
  <si>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</si>
  <si>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</si>
  <si>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</si>
  <si>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</si>
  <si>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</si>
  <si>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</si>
  <si>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</si>
  <si>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</si>
  <si>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</si>
  <si>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</si>
  <si>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</si>
  <si>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</si>
  <si>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</si>
  <si>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</si>
  <si>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</si>
  <si>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</si>
  <si>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</si>
  <si>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</si>
  <si>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</si>
  <si>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</si>
  <si>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</si>
  <si>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</si>
  <si>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</si>
  <si>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</si>
  <si>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</si>
  <si>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</si>
  <si>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</si>
  <si>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</si>
  <si>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</si>
  <si>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</si>
  <si>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</si>
  <si>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</si>
  <si>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</si>
  <si>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</si>
  <si>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</si>
  <si>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</si>
  <si>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</si>
  <si>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</si>
  <si>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</si>
  <si>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</si>
  <si>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</si>
  <si>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</si>
  <si>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</si>
  <si>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</si>
  <si>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</si>
  <si>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</si>
  <si>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</si>
  <si>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</si>
  <si>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</si>
  <si>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</si>
  <si>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</si>
  <si>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</si>
  <si>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</si>
  <si>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</si>
  <si>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</si>
  <si>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</si>
  <si>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</si>
  <si>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</si>
  <si>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</si>
  <si>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</si>
  <si>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</si>
  <si>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</si>
  <si>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</si>
  <si>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</si>
  <si>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</si>
  <si>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</si>
  <si>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</si>
  <si>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</si>
  <si>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</si>
  <si>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</si>
  <si>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</si>
  <si>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</si>
  <si>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</si>
  <si>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</si>
  <si>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</si>
  <si>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</si>
  <si>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</si>
  <si>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</si>
  <si>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</si>
  <si>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</si>
  <si>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</si>
  <si>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</si>
  <si>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</si>
  <si>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</si>
  <si>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</si>
  <si>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</si>
  <si>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</si>
  <si>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</si>
  <si>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</si>
  <si>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</si>
  <si>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</si>
  <si>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</si>
  <si>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</si>
  <si>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</si>
  <si>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</si>
  <si>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</si>
  <si>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</si>
  <si>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</si>
  <si>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</si>
  <si>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</si>
  <si>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</si>
  <si>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</si>
  <si>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</si>
  <si>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</si>
  <si>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</si>
  <si>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</si>
  <si>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</si>
  <si>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</si>
  <si>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</si>
  <si>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</si>
  <si>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</si>
  <si>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</si>
  <si>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</si>
  <si>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</si>
  <si>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</si>
  <si>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</si>
  <si>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</si>
  <si>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</si>
  <si>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</si>
  <si>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</si>
  <si>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</si>
  <si>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</si>
  <si>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</si>
  <si>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</si>
  <si>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</si>
  <si>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</si>
  <si>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</si>
  <si>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</si>
  <si>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</si>
  <si>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</si>
  <si>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</si>
  <si>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</si>
  <si>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</si>
  <si>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</si>
  <si>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</si>
  <si>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</si>
  <si>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</si>
  <si>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</si>
  <si>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</si>
  <si>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</si>
  <si>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</si>
  <si>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</si>
  <si>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</si>
  <si>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</si>
  <si>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</si>
  <si>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</si>
  <si>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</si>
  <si>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</si>
  <si>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</si>
  <si>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</si>
  <si>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</si>
  <si>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</si>
  <si>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</si>
  <si>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</si>
  <si>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</si>
  <si>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</si>
  <si>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</si>
  <si>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</si>
  <si>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</si>
  <si>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</si>
  <si>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</si>
  <si>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</si>
  <si>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</si>
  <si>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</si>
  <si>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</si>
  <si>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</si>
  <si>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</si>
  <si>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</si>
  <si>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</si>
  <si>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</si>
  <si>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</si>
  <si>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</si>
  <si>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</si>
  <si>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</si>
  <si>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</si>
  <si>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</si>
  <si>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</si>
  <si>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</si>
  <si>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</si>
  <si>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</si>
  <si>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</si>
  <si>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</si>
  <si>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</si>
  <si>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</si>
  <si>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</si>
  <si>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</si>
  <si>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</si>
  <si>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</si>
  <si>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</si>
  <si>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</si>
  <si>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</si>
  <si>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</si>
  <si>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</si>
  <si>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</si>
  <si>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</si>
  <si>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</si>
  <si>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</si>
  <si>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</si>
  <si>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</si>
  <si>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</si>
  <si>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</si>
  <si>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</si>
  <si>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</si>
  <si>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</si>
  <si>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</si>
  <si>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</si>
  <si>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</si>
  <si>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</si>
  <si>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</si>
  <si>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</si>
  <si>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</si>
  <si>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</si>
  <si>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</si>
  <si>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</si>
  <si>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</si>
  <si>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</si>
  <si>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</si>
  <si>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</si>
  <si>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</si>
  <si>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</si>
  <si>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</si>
  <si>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</si>
  <si>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</si>
  <si>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</si>
  <si>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</si>
  <si>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</si>
  <si>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</si>
  <si>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</si>
  <si>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</si>
  <si>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</si>
  <si>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</si>
  <si>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</si>
  <si>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</si>
  <si>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</si>
  <si>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</si>
  <si>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</si>
  <si>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</si>
  <si>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</si>
  <si>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</si>
  <si>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</si>
  <si>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</si>
  <si>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</si>
  <si>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</si>
  <si>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</si>
  <si>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</si>
  <si>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</si>
  <si>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</si>
  <si>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</si>
  <si>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</si>
  <si>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</si>
  <si>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</si>
  <si>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</si>
  <si>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</si>
  <si>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</si>
  <si>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</si>
  <si>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</si>
  <si>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</si>
  <si>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</si>
  <si>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</si>
  <si>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</si>
  <si>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</si>
  <si>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</si>
  <si>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</si>
  <si>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</si>
  <si>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</si>
  <si>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</si>
  <si>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</si>
  <si>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</si>
  <si>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</si>
  <si>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</si>
  <si>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</si>
  <si>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</si>
  <si>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</si>
  <si>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</si>
  <si>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</si>
  <si>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</si>
  <si>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</si>
  <si>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</si>
  <si>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</si>
  <si>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</si>
  <si>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</si>
  <si>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</si>
  <si>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</si>
  <si>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</si>
  <si>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</si>
  <si>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</si>
  <si>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</si>
  <si>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</si>
  <si>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</si>
  <si>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</si>
  <si>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</si>
  <si>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</si>
  <si>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</si>
  <si>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</si>
  <si>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</si>
  <si>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</si>
  <si>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</si>
  <si>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</si>
  <si>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</si>
  <si>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</si>
  <si>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</si>
  <si>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</si>
  <si>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</si>
  <si>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</si>
  <si>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</si>
  <si>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</si>
  <si>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</si>
  <si>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</si>
  <si>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</si>
  <si>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</si>
  <si>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</si>
  <si>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</si>
  <si>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</si>
  <si>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</si>
  <si>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</si>
  <si>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</si>
  <si>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</si>
  <si>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</si>
  <si>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</si>
  <si>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</si>
  <si>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</si>
  <si>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</si>
  <si>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</si>
  <si>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</si>
  <si>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</si>
  <si>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</si>
  <si>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</si>
  <si>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</si>
  <si>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</si>
  <si>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</si>
  <si>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</si>
  <si>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</si>
  <si>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</si>
  <si>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</si>
  <si>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</si>
  <si>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</si>
  <si>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</si>
  <si>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</si>
  <si>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</si>
  <si>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</si>
  <si>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</si>
  <si>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</si>
  <si>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</si>
  <si>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</si>
  <si>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</si>
  <si>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</si>
  <si>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</si>
  <si>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</si>
  <si>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</si>
  <si>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</si>
  <si>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</si>
  <si>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</si>
  <si>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</si>
  <si>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</si>
  <si>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</si>
  <si>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</si>
  <si>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</si>
  <si>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</si>
  <si>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</si>
  <si>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</si>
  <si>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</si>
  <si>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</si>
  <si>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</si>
  <si>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</si>
  <si>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</si>
  <si>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</si>
  <si>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</si>
  <si>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</si>
  <si>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</si>
  <si>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</si>
  <si>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</si>
  <si>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</si>
  <si>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</si>
  <si>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</si>
  <si>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</si>
  <si>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</si>
  <si>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</si>
  <si>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</si>
  <si>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</si>
  <si>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</si>
  <si>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</si>
  <si>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</si>
  <si>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</si>
  <si>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</si>
  <si>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</si>
  <si>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</si>
  <si>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</si>
  <si>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</si>
  <si>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</si>
  <si>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</si>
  <si>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</si>
  <si>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</si>
  <si>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</si>
  <si>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</si>
  <si>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</si>
  <si>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</si>
  <si>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</si>
  <si>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</si>
  <si>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</si>
  <si>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</si>
  <si>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</si>
  <si>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</si>
  <si>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</si>
  <si>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</si>
  <si>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</si>
  <si>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</si>
  <si>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</si>
  <si>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</si>
  <si>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</si>
  <si>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</si>
  <si>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</si>
  <si>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</si>
  <si>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</si>
  <si>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</si>
  <si>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</si>
  <si>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</si>
  <si>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</si>
  <si>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</si>
  <si>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</si>
  <si>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</si>
  <si>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</si>
  <si>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</si>
  <si>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</si>
  <si>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</si>
  <si>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</si>
  <si>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</si>
  <si>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</si>
  <si>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</si>
  <si>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</si>
  <si>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</si>
  <si>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</si>
  <si>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</si>
  <si>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</si>
  <si>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</si>
  <si>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</si>
  <si>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</si>
  <si>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</si>
  <si>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</si>
  <si>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</si>
  <si>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</si>
  <si>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</si>
  <si>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</si>
  <si>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</si>
  <si>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</si>
  <si>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</si>
  <si>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</si>
  <si>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</si>
  <si>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</si>
  <si>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</si>
  <si>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</si>
  <si>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</si>
  <si>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</si>
  <si>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</si>
  <si>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</si>
  <si>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</si>
  <si>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</si>
  <si>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</si>
  <si>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</si>
  <si>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</si>
  <si>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</si>
  <si>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</si>
  <si>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</si>
  <si>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</si>
  <si>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</si>
  <si>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</si>
  <si>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</si>
  <si>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</si>
  <si>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</si>
  <si>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</si>
  <si>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</si>
  <si>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</si>
  <si>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</si>
  <si>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</si>
  <si>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</si>
  <si>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</si>
  <si>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</si>
  <si>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</si>
  <si>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</si>
  <si>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</si>
  <si>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</si>
  <si>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</si>
  <si>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</si>
  <si>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</si>
  <si>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</si>
  <si>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</si>
  <si>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</si>
  <si>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</si>
  <si>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</si>
  <si>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</si>
  <si>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</si>
  <si>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</si>
  <si>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</si>
  <si>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</si>
  <si>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</si>
  <si>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</si>
  <si>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</si>
  <si>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</si>
  <si>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</si>
  <si>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</si>
  <si>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</si>
  <si>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</si>
  <si>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</si>
  <si>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</si>
  <si>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</si>
  <si>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</si>
  <si>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</si>
  <si>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</si>
  <si>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</si>
  <si>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</si>
  <si>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</si>
  <si>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</si>
  <si>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</si>
  <si>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</si>
  <si>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</si>
  <si>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</si>
  <si>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</si>
  <si>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</si>
  <si>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</si>
  <si>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</si>
  <si>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</si>
  <si>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</si>
  <si>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</si>
  <si>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</si>
  <si>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</si>
  <si>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</si>
  <si>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</si>
  <si>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</si>
  <si>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</si>
  <si>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</si>
  <si>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</si>
  <si>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</si>
  <si>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</si>
  <si>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</si>
  <si>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</si>
  <si>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</si>
  <si>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</si>
  <si>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</si>
  <si>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</si>
  <si>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</si>
  <si>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</si>
  <si>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</si>
  <si>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</si>
  <si>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</si>
  <si>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</si>
  <si>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</si>
  <si>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</si>
  <si>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</si>
  <si>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</si>
  <si>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</si>
  <si>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</si>
  <si>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</si>
  <si>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</si>
  <si>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</si>
  <si>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</si>
  <si>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</si>
  <si>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</si>
  <si>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</si>
  <si>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</si>
  <si>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</si>
  <si>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</si>
  <si>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</si>
  <si>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</si>
  <si>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</si>
  <si>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</si>
  <si>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</si>
  <si>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</si>
  <si>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</si>
  <si>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</si>
  <si>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</si>
  <si>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</si>
  <si>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</si>
  <si>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</si>
  <si>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</si>
  <si>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</si>
  <si>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</si>
  <si>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</si>
  <si>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</si>
  <si>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</si>
  <si>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</si>
  <si>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</si>
  <si>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</si>
  <si>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</si>
  <si>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</si>
  <si>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</si>
  <si>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</si>
  <si>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</si>
  <si>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</si>
  <si>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</si>
  <si>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</si>
  <si>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</si>
  <si>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</si>
  <si>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</si>
  <si>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</si>
  <si>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</si>
  <si>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</si>
  <si>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</si>
  <si>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</si>
  <si>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</si>
  <si>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</si>
  <si>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</si>
  <si>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</si>
  <si>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</si>
  <si>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</si>
  <si>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</si>
  <si>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</si>
  <si>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</si>
  <si>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</si>
  <si>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</si>
  <si>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</si>
  <si>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</si>
  <si>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</si>
  <si>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</si>
  <si>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</si>
  <si>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</si>
  <si>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</si>
  <si>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</si>
  <si>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</si>
  <si>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</si>
  <si>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</si>
  <si>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</si>
  <si>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</si>
  <si>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</si>
  <si>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</si>
  <si>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</si>
  <si>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</si>
  <si>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</si>
  <si>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</si>
  <si>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</si>
  <si>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</si>
  <si>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</si>
  <si>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</si>
  <si>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</si>
  <si>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</si>
  <si>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</si>
  <si>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</si>
  <si>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</si>
  <si>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</si>
  <si>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</si>
  <si>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</si>
  <si>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</si>
  <si>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</si>
  <si>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</si>
  <si>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</si>
  <si>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</si>
  <si>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</si>
  <si>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</si>
  <si>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</si>
  <si>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</si>
  <si>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</si>
  <si>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</si>
  <si>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</si>
  <si>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</si>
  <si>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</si>
  <si>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</si>
  <si>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</si>
  <si>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</si>
  <si>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</si>
  <si>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</si>
  <si>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</si>
  <si>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</si>
  <si>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</si>
  <si>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</si>
  <si>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</si>
  <si>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</si>
  <si>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</si>
  <si>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</si>
  <si>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</si>
  <si>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</si>
  <si>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</si>
  <si>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</si>
  <si>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</si>
  <si>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</si>
  <si>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</si>
  <si>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</si>
  <si>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</si>
  <si>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</si>
  <si>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</si>
  <si>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</si>
  <si>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</si>
  <si>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</si>
  <si>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</si>
  <si>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</si>
  <si>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</si>
  <si>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</si>
  <si>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</si>
  <si>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</si>
  <si>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</si>
  <si>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</si>
  <si>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</si>
  <si>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</si>
  <si>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</si>
  <si>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</si>
  <si>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</si>
  <si>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</si>
  <si>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</si>
  <si>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</si>
  <si>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</si>
  <si>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</si>
  <si>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</si>
  <si>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</si>
  <si>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</si>
  <si>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</si>
  <si>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</si>
  <si>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</si>
  <si>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</si>
  <si>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</si>
  <si>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</si>
  <si>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</si>
  <si>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</si>
  <si>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</si>
  <si>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</si>
  <si>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</si>
  <si>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</si>
  <si>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</si>
  <si>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</si>
  <si>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</si>
  <si>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</si>
  <si>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</si>
  <si>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</si>
  <si>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</si>
  <si>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</si>
  <si>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</si>
  <si>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</si>
  <si>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</si>
  <si>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</si>
  <si>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</si>
  <si>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</si>
  <si>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</si>
  <si>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</si>
  <si>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</si>
  <si>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</si>
  <si>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</si>
  <si>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</si>
  <si>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</si>
  <si>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</si>
  <si>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</si>
  <si>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</si>
  <si>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</si>
  <si>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</si>
  <si>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</si>
  <si>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</si>
  <si>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</si>
  <si>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</si>
  <si>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</si>
  <si>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</si>
  <si>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</si>
  <si>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</si>
  <si>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</si>
  <si>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</si>
  <si>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</si>
  <si>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</si>
  <si>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</si>
  <si>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</si>
  <si>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</si>
  <si>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</si>
  <si>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</si>
  <si>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</si>
  <si>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</si>
  <si>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</si>
  <si>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</si>
  <si>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</si>
  <si>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</si>
  <si>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</si>
  <si>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</si>
  <si>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</si>
  <si>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</si>
  <si>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</si>
  <si>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</si>
  <si>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</si>
  <si>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</si>
  <si>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</si>
  <si>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</si>
  <si>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</si>
  <si>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</si>
  <si>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</si>
  <si>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</si>
  <si>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</si>
  <si>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</si>
  <si>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</si>
  <si>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</si>
  <si>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</si>
  <si>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</si>
  <si>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</si>
  <si>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</si>
  <si>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</si>
  <si>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</si>
  <si>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</si>
  <si>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</si>
  <si>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</si>
  <si>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</si>
  <si>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</si>
  <si>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</si>
  <si>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</si>
  <si>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</si>
  <si>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</si>
  <si>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</si>
  <si>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</si>
  <si>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</si>
  <si>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</si>
  <si>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</si>
  <si>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</si>
  <si>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</si>
  <si>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</si>
  <si>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</si>
  <si>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</si>
  <si>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</si>
  <si>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</si>
  <si>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</si>
  <si>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</si>
  <si>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</si>
  <si>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</si>
  <si>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</si>
  <si>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</si>
  <si>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</si>
  <si>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</si>
  <si>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</si>
  <si>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</si>
  <si>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</si>
  <si>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</si>
  <si>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</si>
  <si>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</si>
  <si>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</si>
  <si>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</si>
  <si>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</si>
  <si>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</si>
  <si>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</si>
  <si>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</si>
  <si>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</si>
  <si>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</si>
  <si>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</si>
  <si>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</si>
  <si>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</si>
  <si>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</si>
  <si>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</si>
  <si>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</si>
  <si>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</si>
  <si>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</si>
  <si>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</si>
  <si>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</si>
  <si>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</si>
  <si>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</si>
  <si>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</si>
  <si>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</si>
  <si>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</si>
  <si>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</si>
  <si>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</si>
  <si>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</si>
  <si>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</si>
  <si>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</si>
  <si>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</si>
  <si>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</si>
  <si>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</si>
  <si>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</si>
  <si>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</si>
  <si>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</si>
  <si>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</si>
  <si>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</si>
  <si>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</si>
  <si>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</si>
  <si>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</si>
  <si>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</si>
  <si>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</si>
  <si>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</si>
  <si>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</si>
  <si>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</si>
  <si>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</si>
  <si>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</si>
  <si>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</si>
  <si>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</si>
  <si>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</si>
  <si>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</si>
  <si>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</si>
  <si>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</si>
  <si>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</si>
  <si>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</si>
  <si>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</si>
  <si>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</si>
  <si>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</si>
  <si>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</si>
  <si>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</si>
  <si>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</si>
  <si>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</si>
  <si>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</si>
  <si>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</si>
  <si>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</si>
  <si>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</si>
  <si>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</si>
  <si>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</si>
  <si>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</si>
  <si>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</si>
  <si>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</si>
  <si>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</si>
  <si>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</si>
  <si>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</si>
  <si>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</si>
  <si>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</si>
  <si>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</si>
  <si>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</si>
  <si>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</si>
  <si>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</si>
  <si>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</si>
  <si>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</si>
  <si>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</si>
  <si>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</si>
  <si>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</si>
  <si>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</si>
  <si>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</si>
  <si>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</si>
  <si>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</si>
  <si>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</si>
  <si>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</si>
  <si>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</si>
  <si>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</si>
  <si>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</si>
  <si>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</si>
  <si>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</si>
  <si>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</si>
  <si>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</si>
  <si>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</si>
  <si>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</si>
  <si>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</si>
  <si>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</si>
  <si>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</si>
  <si>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</si>
  <si>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</si>
  <si>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</si>
  <si>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</si>
  <si>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</si>
  <si>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</si>
  <si>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</si>
  <si>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</si>
  <si>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</si>
  <si>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</si>
  <si>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</si>
  <si>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</si>
  <si>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</si>
  <si>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</si>
  <si>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</si>
  <si>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</si>
  <si>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</si>
  <si>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</si>
  <si>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</si>
  <si>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</si>
  <si>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</si>
  <si>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</si>
  <si>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</si>
  <si>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</si>
  <si>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</si>
  <si>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</si>
  <si>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</si>
  <si>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</si>
  <si>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</si>
  <si>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</si>
  <si>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</si>
  <si>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</si>
  <si>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</si>
  <si>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</si>
  <si>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</si>
  <si>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</si>
  <si>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</si>
  <si>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</si>
  <si>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</si>
  <si>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</si>
  <si>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</si>
  <si>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</si>
  <si>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</si>
  <si>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</si>
  <si>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</si>
  <si>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</si>
  <si>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</si>
  <si>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</si>
  <si>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</si>
  <si>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</si>
  <si>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</si>
  <si>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</si>
  <si>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</si>
  <si>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</si>
  <si>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</si>
  <si>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</si>
  <si>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</si>
  <si>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</si>
  <si>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</si>
  <si>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</si>
  <si>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</si>
  <si>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</si>
  <si>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</si>
  <si>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</si>
  <si>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</si>
  <si>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</si>
  <si>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</si>
  <si>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</si>
  <si>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</si>
  <si>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</si>
  <si>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</si>
  <si>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</si>
  <si>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</si>
  <si>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</si>
  <si>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</si>
  <si>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</si>
  <si>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</si>
  <si>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</si>
  <si>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</si>
  <si>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</si>
  <si>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</si>
  <si>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</si>
  <si>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</si>
  <si>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</si>
  <si>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</si>
  <si>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</si>
  <si>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</si>
  <si>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</si>
  <si>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</si>
  <si>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</si>
  <si>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</si>
  <si>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</si>
  <si>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</si>
  <si>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</si>
  <si>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</si>
  <si>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</si>
  <si>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</si>
  <si>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</si>
  <si>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</si>
  <si>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</si>
  <si>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</si>
  <si>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</si>
  <si>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</si>
  <si>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</si>
  <si>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</si>
  <si>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</si>
  <si>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</si>
  <si>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</si>
  <si>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</si>
  <si>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</si>
  <si>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</si>
  <si>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</si>
  <si>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</si>
  <si>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</si>
  <si>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</si>
  <si>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</si>
  <si>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</si>
  <si>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</si>
  <si>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</si>
  <si>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</si>
  <si>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</si>
  <si>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</si>
  <si>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</si>
  <si>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</si>
  <si>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</si>
  <si>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</si>
  <si>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</si>
  <si>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</si>
  <si>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</si>
  <si>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</si>
  <si>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</si>
  <si>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</si>
  <si>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</si>
  <si>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</si>
  <si>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</si>
  <si>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</si>
  <si>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</si>
  <si>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</si>
  <si>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</si>
  <si>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</si>
  <si>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</si>
  <si>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</si>
  <si>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</si>
  <si>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</si>
  <si>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</si>
  <si>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</si>
  <si>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</si>
  <si>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</si>
  <si>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</si>
  <si>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</si>
  <si>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</si>
  <si>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</si>
  <si>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</si>
  <si>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</si>
  <si>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</si>
  <si>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</si>
  <si>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</si>
  <si>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</si>
  <si>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</si>
  <si>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</si>
  <si>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</si>
  <si>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</si>
  <si>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</si>
  <si>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</si>
  <si>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</si>
  <si>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</si>
  <si>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</si>
  <si>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</si>
  <si>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</si>
  <si>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</si>
  <si>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</si>
  <si>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</si>
  <si>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</si>
  <si>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</si>
  <si>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</si>
  <si>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</si>
  <si>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</si>
  <si>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</si>
  <si>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</si>
  <si>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</si>
  <si>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</si>
  <si>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</si>
  <si>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</si>
  <si>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</si>
  <si>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</si>
  <si>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</si>
  <si>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</si>
  <si>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</si>
  <si>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</si>
  <si>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</si>
  <si>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</si>
  <si>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</si>
  <si>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</si>
  <si>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</si>
  <si>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</si>
  <si>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</si>
  <si>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</si>
  <si>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</si>
  <si>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</si>
  <si>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</si>
  <si>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</si>
  <si>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</si>
  <si>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</si>
  <si>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</si>
  <si>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</si>
  <si>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</si>
  <si>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</si>
  <si>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</si>
  <si>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</si>
  <si>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</si>
  <si>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</si>
  <si>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</si>
  <si>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</si>
  <si>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</si>
  <si>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</si>
  <si>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</si>
  <si>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</si>
  <si>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</si>
  <si>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</si>
  <si>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</si>
  <si>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</si>
  <si>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</si>
  <si>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</si>
  <si>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</si>
  <si>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</si>
  <si>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</si>
  <si>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</si>
  <si>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</si>
  <si>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</si>
  <si>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</si>
  <si>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</si>
  <si>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</si>
  <si>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</si>
  <si>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</si>
  <si>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</si>
  <si>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</si>
  <si>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</si>
  <si>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</si>
  <si>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</si>
  <si>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</si>
  <si>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</si>
  <si>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</si>
  <si>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</si>
  <si>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</si>
  <si>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</si>
  <si>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</si>
  <si>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</si>
  <si>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</si>
  <si>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</si>
  <si>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</si>
  <si>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</si>
  <si>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</si>
  <si>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</si>
  <si>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</si>
  <si>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</si>
  <si>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</si>
  <si>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</si>
  <si>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</si>
  <si>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</si>
  <si>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</si>
  <si>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</si>
  <si>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</si>
  <si>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</si>
  <si>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</si>
  <si>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</si>
  <si>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</si>
  <si>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</si>
  <si>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</si>
  <si>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</si>
  <si>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</si>
  <si>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</si>
  <si>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</si>
  <si>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</si>
  <si>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</si>
  <si>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</si>
  <si>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</si>
  <si>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</si>
  <si>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</si>
  <si>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</si>
  <si>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</si>
  <si>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</si>
  <si>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</si>
  <si>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</si>
  <si>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</si>
  <si>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</si>
  <si>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</si>
  <si>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</si>
  <si>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</si>
  <si>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</si>
  <si>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</si>
  <si>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</si>
  <si>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</si>
  <si>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</si>
  <si>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</si>
  <si>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</si>
  <si>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</si>
  <si>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</si>
  <si>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</si>
  <si>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</si>
  <si>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</si>
  <si>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</si>
  <si>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</si>
  <si>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</si>
  <si>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</si>
  <si>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</si>
  <si>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</si>
  <si>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</si>
  <si>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</si>
  <si>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</si>
  <si>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</si>
  <si>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</si>
  <si>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</si>
  <si>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</si>
  <si>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</si>
  <si>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</si>
  <si>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</si>
  <si>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</si>
  <si>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</si>
  <si>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</si>
  <si>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</si>
  <si>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</si>
  <si>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</si>
  <si>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</si>
  <si>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</si>
  <si>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</si>
  <si>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</si>
  <si>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</si>
  <si>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</si>
  <si>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</si>
  <si>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</si>
  <si>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</si>
  <si>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</si>
  <si>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</si>
  <si>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</si>
  <si>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</si>
  <si>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</si>
  <si>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</si>
  <si>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</si>
  <si>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</si>
  <si>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</si>
  <si>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</si>
  <si>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</si>
  <si>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</si>
  <si>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</si>
  <si>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</si>
  <si>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</si>
  <si>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</si>
  <si>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</si>
  <si>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</si>
  <si>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</si>
  <si>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</si>
  <si>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</si>
  <si>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</si>
  <si>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</si>
  <si>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</si>
  <si>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</si>
  <si>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</si>
  <si>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</si>
  <si>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</si>
  <si>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</si>
  <si>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</si>
  <si>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</si>
  <si>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</si>
  <si>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</si>
  <si>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</si>
  <si>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</si>
  <si>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</si>
  <si>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</si>
  <si>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</si>
  <si>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</si>
  <si>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</si>
  <si>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</si>
  <si>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</si>
  <si>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</si>
  <si>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</si>
  <si>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</si>
  <si>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</si>
  <si>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</si>
  <si>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</si>
  <si>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</si>
  <si>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</si>
  <si>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</si>
  <si>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</si>
  <si>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</si>
  <si>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</si>
  <si>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</si>
  <si>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</si>
  <si>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</si>
  <si>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</si>
  <si>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</si>
  <si>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</si>
  <si>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</si>
  <si>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</si>
  <si>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</si>
  <si>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</si>
  <si>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</si>
  <si>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</si>
  <si>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</si>
  <si>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</si>
  <si>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</si>
  <si>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</si>
  <si>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</si>
  <si>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</si>
  <si>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</si>
  <si>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</si>
  <si>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</si>
  <si>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</si>
  <si>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</si>
  <si>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</si>
  <si>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</si>
  <si>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</si>
  <si>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</si>
  <si>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</si>
  <si>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</si>
  <si>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</si>
  <si>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</si>
  <si>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</si>
  <si>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</si>
  <si>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</si>
  <si>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</si>
  <si>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</si>
  <si>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</si>
  <si>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</si>
  <si>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</si>
  <si>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</si>
  <si>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</si>
  <si>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</si>
  <si>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</si>
  <si>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</si>
  <si>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</si>
  <si>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</si>
  <si>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</si>
  <si>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</si>
  <si>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</si>
  <si>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</si>
  <si>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</si>
  <si>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</si>
  <si>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</si>
  <si>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</si>
  <si>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</si>
  <si>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</si>
  <si>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</si>
  <si>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</si>
  <si>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</si>
  <si>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</si>
  <si>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</si>
  <si>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</si>
  <si>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</si>
  <si>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</si>
  <si>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</si>
  <si>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</si>
  <si>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</si>
  <si>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</si>
  <si>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</si>
  <si>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</si>
  <si>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</si>
  <si>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</si>
  <si>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</si>
  <si>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</si>
  <si>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</si>
  <si>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</si>
  <si>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</si>
  <si>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</si>
  <si>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</si>
  <si>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</si>
  <si>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</si>
  <si>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</si>
  <si>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</si>
  <si>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</si>
  <si>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</si>
  <si>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</si>
  <si>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</si>
  <si>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</si>
  <si>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</si>
  <si>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</si>
  <si>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</si>
  <si>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</si>
  <si>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</si>
  <si>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</si>
  <si>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</si>
  <si>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</si>
  <si>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</si>
  <si>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</si>
  <si>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</si>
  <si>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</si>
  <si>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</si>
  <si>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</si>
  <si>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</si>
  <si>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</si>
  <si>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</si>
  <si>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</si>
  <si>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</si>
  <si>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</si>
  <si>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</si>
  <si>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</si>
  <si>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</si>
  <si>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</si>
  <si>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</si>
  <si>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</si>
  <si>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</si>
  <si>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</si>
  <si>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</si>
  <si>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</si>
  <si>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</si>
  <si>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</si>
  <si>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</si>
  <si>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</si>
  <si>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</si>
  <si>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</si>
  <si>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</si>
  <si>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</si>
  <si>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</si>
  <si>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</si>
  <si>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</si>
  <si>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</si>
  <si>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</si>
  <si>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</si>
  <si>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</si>
  <si>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</si>
  <si>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</si>
  <si>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</si>
  <si>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</si>
  <si>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</si>
  <si>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</si>
  <si>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</si>
  <si>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</si>
  <si>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</si>
  <si>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</si>
  <si>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</si>
  <si>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</si>
  <si>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</si>
  <si>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</si>
  <si>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</si>
  <si>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</si>
  <si>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</si>
  <si>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</si>
  <si>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</si>
  <si>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</si>
  <si>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</si>
  <si>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</si>
  <si>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</si>
  <si>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</si>
  <si>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</si>
  <si>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</si>
  <si>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</si>
  <si>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</si>
  <si>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</si>
  <si>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</si>
  <si>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</si>
  <si>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</si>
  <si>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</si>
  <si>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</si>
  <si>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</si>
  <si>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</si>
  <si>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</si>
  <si>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</si>
  <si>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</si>
  <si>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</si>
  <si>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</si>
  <si>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</si>
  <si>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</si>
  <si>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</si>
  <si>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</si>
  <si>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</si>
  <si>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</si>
  <si>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</si>
  <si>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</si>
  <si>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</si>
  <si>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</si>
  <si>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</si>
  <si>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</si>
  <si>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</si>
  <si>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</si>
  <si>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</si>
  <si>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</si>
  <si>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</si>
  <si>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</si>
  <si>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</si>
  <si>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</si>
  <si>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</si>
  <si>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</si>
  <si>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</si>
  <si>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</si>
  <si>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</si>
  <si>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</si>
  <si>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</si>
  <si>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</si>
  <si>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</si>
  <si>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</si>
  <si>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</si>
  <si>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</si>
  <si>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</si>
  <si>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</si>
  <si>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</si>
  <si>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</si>
  <si>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</si>
  <si>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</si>
  <si>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</si>
  <si>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</si>
  <si>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</si>
  <si>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</si>
  <si>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</si>
  <si>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</si>
  <si>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</si>
  <si>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</si>
  <si>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</si>
  <si>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</si>
  <si>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</si>
  <si>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</si>
  <si>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</si>
  <si>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</si>
  <si>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</si>
  <si>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</si>
  <si>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</si>
  <si>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</si>
  <si>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</si>
  <si>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</si>
  <si>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</si>
  <si>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</si>
  <si>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</si>
  <si>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</si>
  <si>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</si>
  <si>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</si>
  <si>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</si>
  <si>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</si>
  <si>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</si>
  <si>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</si>
  <si>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</si>
  <si>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</si>
  <si>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</si>
  <si>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</si>
  <si>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</si>
  <si>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</si>
  <si>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</si>
  <si>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</si>
  <si>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</si>
  <si>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</si>
  <si>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</si>
  <si>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</si>
  <si>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</si>
  <si>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</si>
  <si>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</si>
  <si>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</si>
  <si>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</si>
  <si>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</si>
  <si>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</si>
  <si>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</si>
  <si>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</si>
  <si>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</si>
  <si>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</si>
  <si>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</si>
  <si>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</si>
  <si>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</si>
  <si>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</si>
  <si>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</si>
  <si>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</si>
  <si>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</si>
  <si>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</si>
  <si>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</si>
  <si>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</si>
  <si>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</si>
  <si>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</si>
  <si>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</si>
  <si>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</si>
  <si>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</si>
  <si>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</si>
  <si>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</si>
  <si>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</si>
  <si>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</si>
  <si>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</si>
  <si>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</si>
  <si>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</si>
  <si>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</si>
  <si>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</si>
  <si>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</si>
  <si>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</si>
  <si>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</si>
  <si>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</si>
  <si>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</si>
  <si>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</si>
  <si>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</si>
  <si>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</si>
  <si>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</si>
  <si>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</si>
  <si>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</si>
  <si>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</si>
  <si>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</si>
  <si>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</si>
  <si>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</si>
  <si>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</si>
  <si>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</si>
  <si>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</si>
  <si>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</si>
  <si>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</si>
  <si>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</si>
  <si>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</si>
  <si>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</si>
  <si>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</si>
  <si>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</si>
  <si>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</si>
  <si>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</si>
  <si>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</si>
  <si>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</si>
  <si>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</si>
  <si>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</si>
  <si>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</si>
  <si>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</si>
  <si>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</si>
  <si>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</si>
  <si>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</si>
  <si>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</si>
  <si>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</si>
  <si>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</si>
  <si>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</si>
  <si>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</si>
  <si>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</si>
  <si>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</si>
  <si>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</si>
  <si>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</si>
  <si>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</si>
  <si>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</si>
  <si>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</si>
  <si>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</si>
  <si>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</si>
  <si>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</si>
  <si>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</si>
  <si>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</si>
  <si>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</si>
  <si>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</si>
  <si>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</si>
  <si>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</si>
  <si>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</si>
  <si>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</si>
  <si>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</si>
  <si>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</si>
  <si>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</si>
  <si>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</si>
  <si>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</si>
  <si>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</si>
  <si>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</si>
  <si>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</si>
  <si>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</si>
  <si>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</si>
  <si>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</si>
  <si>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</si>
  <si>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</si>
  <si>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</si>
  <si>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</si>
  <si>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</si>
  <si>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</si>
  <si>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</si>
  <si>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</si>
  <si>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</si>
  <si>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</si>
  <si>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</si>
  <si>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</si>
  <si>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</si>
  <si>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</si>
  <si>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</si>
  <si>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</si>
  <si>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</si>
  <si>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</si>
  <si>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</si>
  <si>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</si>
  <si>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</si>
  <si>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</si>
  <si>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</si>
  <si>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</si>
  <si>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</si>
  <si>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</si>
  <si>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</si>
  <si>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</si>
  <si>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</si>
  <si>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</si>
  <si>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</si>
  <si>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</si>
  <si>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</si>
  <si>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</si>
  <si>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</si>
  <si>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</si>
  <si>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</si>
  <si>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</si>
  <si>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</si>
  <si>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</si>
  <si>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</si>
  <si>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</si>
  <si>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</si>
  <si>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</si>
  <si>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</si>
  <si>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</si>
  <si>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</si>
  <si>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</si>
  <si>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</si>
  <si>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</si>
  <si>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</si>
  <si>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</si>
  <si>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</si>
  <si>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</si>
  <si>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</si>
  <si>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</si>
  <si>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</si>
  <si>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</si>
  <si>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</si>
  <si>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</si>
  <si>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</si>
  <si>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</si>
  <si>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</si>
  <si>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</si>
  <si>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</si>
  <si>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</si>
  <si>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</si>
  <si>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</si>
  <si>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</si>
  <si>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</si>
  <si>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</si>
  <si>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</si>
  <si>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</si>
  <si>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</si>
  <si>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</si>
  <si>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</si>
  <si>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</si>
  <si>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</si>
  <si>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</si>
  <si>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</si>
  <si>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</si>
  <si>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</si>
  <si>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</si>
  <si>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</si>
  <si>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</si>
  <si>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</si>
  <si>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</si>
  <si>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</si>
  <si>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</si>
  <si>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</si>
  <si>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</si>
  <si>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</si>
  <si>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</si>
  <si>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</si>
  <si>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</si>
  <si>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</si>
  <si>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</si>
  <si>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</si>
  <si>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</si>
  <si>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</si>
  <si>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</si>
  <si>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</si>
  <si>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</si>
  <si>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</si>
  <si>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</si>
  <si>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</si>
  <si>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</si>
  <si>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</si>
  <si>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</si>
  <si>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</si>
  <si>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</si>
  <si>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</si>
  <si>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</si>
  <si>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</si>
  <si>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</si>
  <si>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</si>
  <si>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</si>
  <si>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</si>
  <si>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</si>
  <si>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</si>
  <si>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</si>
  <si>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</si>
  <si>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</si>
  <si>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</si>
  <si>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</si>
  <si>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</si>
  <si>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</si>
  <si>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</si>
  <si>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</si>
  <si>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</si>
  <si>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</si>
  <si>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</si>
  <si>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</si>
  <si>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</si>
  <si>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</si>
  <si>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</si>
  <si>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</si>
  <si>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</si>
  <si>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</si>
  <si>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</si>
  <si>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</si>
  <si>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</si>
  <si>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</si>
  <si>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</si>
  <si>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</si>
  <si>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</si>
  <si>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</si>
  <si>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</si>
  <si>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</si>
  <si>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</si>
  <si>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</si>
  <si>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</si>
  <si>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</si>
  <si>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</si>
  <si>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</si>
  <si>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</si>
  <si>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</si>
  <si>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</si>
  <si>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</si>
  <si>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</si>
  <si>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</si>
  <si>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</si>
  <si>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</si>
  <si>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</si>
  <si>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</si>
  <si>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</si>
  <si>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</si>
  <si>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</si>
  <si>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</si>
  <si>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</si>
  <si>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</si>
  <si>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</si>
  <si>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</si>
  <si>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</si>
  <si>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</si>
  <si>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</si>
  <si>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</si>
  <si>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</si>
  <si>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</si>
  <si>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</si>
  <si>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</si>
  <si>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</si>
  <si>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</si>
  <si>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</si>
  <si>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</si>
  <si>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</si>
  <si>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</si>
  <si>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</si>
  <si>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</si>
  <si>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</si>
  <si>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</si>
  <si>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</si>
  <si>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</si>
  <si>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</si>
  <si>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</si>
  <si>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</si>
  <si>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</si>
  <si>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</si>
  <si>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</si>
  <si>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</si>
  <si>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</si>
  <si>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</si>
  <si>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</si>
  <si>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</si>
  <si>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</si>
  <si>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</si>
  <si>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</si>
  <si>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</si>
  <si>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</si>
  <si>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</si>
  <si>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</si>
  <si>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</si>
  <si>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</si>
  <si>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</si>
  <si>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</si>
  <si>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</si>
  <si>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</si>
  <si>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</si>
  <si>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</si>
  <si>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</si>
  <si>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</si>
  <si>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</si>
  <si>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</si>
  <si>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</si>
  <si>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</si>
  <si>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</si>
  <si>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</si>
  <si>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</si>
  <si>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</si>
  <si>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</si>
  <si>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</si>
  <si>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</si>
  <si>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</si>
  <si>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</si>
  <si>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</si>
  <si>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</si>
  <si>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</si>
  <si>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</si>
  <si>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</si>
  <si>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</si>
  <si>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</si>
  <si>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</si>
  <si>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</si>
  <si>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</si>
  <si>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</si>
  <si>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</si>
  <si>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</si>
  <si>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</si>
  <si>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</si>
  <si>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</si>
  <si>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</si>
  <si>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</si>
  <si>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</si>
  <si>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</si>
  <si>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</si>
  <si>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</si>
  <si>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</si>
  <si>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</si>
  <si>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</si>
  <si>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</si>
  <si>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</si>
  <si>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</si>
  <si>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</si>
  <si>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</si>
  <si>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</si>
  <si>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</si>
  <si>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</si>
  <si>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</si>
  <si>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</si>
  <si>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</si>
  <si>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</si>
  <si>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</si>
  <si>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</si>
  <si>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</si>
  <si>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</si>
  <si>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</si>
  <si>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</si>
  <si>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</si>
  <si>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</si>
  <si>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</si>
  <si>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</si>
  <si>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</si>
  <si>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</si>
  <si>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</si>
  <si>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</si>
  <si>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</si>
  <si>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</si>
  <si>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</si>
  <si>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</si>
  <si>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</si>
  <si>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</si>
  <si>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</si>
  <si>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</si>
  <si>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</si>
  <si>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</si>
  <si>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</si>
  <si>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</si>
  <si>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</si>
  <si>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</si>
  <si>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</si>
  <si>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</si>
  <si>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</si>
  <si>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</si>
  <si>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</si>
  <si>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</si>
  <si>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</si>
  <si>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</si>
  <si>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</si>
  <si>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</si>
  <si>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</si>
  <si>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</si>
  <si>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</si>
  <si>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</si>
  <si>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</si>
  <si>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</si>
  <si>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</si>
  <si>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</si>
  <si>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</si>
  <si>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</si>
  <si>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</si>
  <si>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</si>
  <si>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</si>
  <si>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</si>
  <si>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</si>
  <si>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</si>
  <si>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</si>
  <si>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</si>
  <si>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</si>
  <si>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</si>
  <si>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</si>
  <si>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</si>
  <si>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</si>
  <si>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</si>
  <si>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</si>
  <si>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</si>
  <si>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</si>
  <si>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</si>
  <si>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</si>
  <si>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</si>
  <si>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</si>
  <si>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</si>
  <si>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</si>
  <si>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</si>
  <si>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</si>
  <si>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</si>
  <si>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</si>
  <si>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</si>
  <si>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</si>
  <si>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</si>
  <si>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</si>
  <si>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</si>
  <si>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</si>
  <si>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</si>
  <si>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</si>
  <si>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</si>
  <si>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</si>
  <si>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</si>
  <si>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</si>
  <si>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</si>
  <si>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</si>
  <si>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</si>
  <si>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</si>
  <si>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</si>
  <si>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</si>
  <si>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</si>
  <si>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</si>
  <si>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</si>
  <si>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</si>
  <si>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</si>
  <si>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</si>
  <si>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</si>
  <si>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</si>
  <si>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</si>
  <si>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</si>
  <si>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</si>
  <si>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</si>
  <si>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</si>
  <si>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</si>
  <si>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</si>
  <si>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</si>
  <si>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</si>
  <si>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</si>
  <si>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</si>
  <si>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</si>
  <si>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</si>
  <si>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</si>
  <si>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</si>
  <si>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</si>
  <si>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</si>
  <si>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</si>
  <si>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</si>
  <si>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</si>
  <si>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</si>
  <si>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</si>
  <si>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</si>
  <si>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</si>
  <si>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</si>
  <si>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</si>
  <si>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</si>
  <si>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</si>
  <si>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</si>
  <si>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</si>
  <si>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</si>
  <si>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</si>
  <si>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</si>
  <si>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</si>
  <si>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</si>
  <si>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</si>
  <si>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</si>
  <si>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</si>
  <si>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</si>
  <si>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</si>
  <si>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</si>
  <si>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</si>
  <si>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</si>
  <si>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</si>
  <si>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</si>
  <si>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</si>
  <si>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</si>
  <si>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</si>
  <si>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</si>
  <si>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</si>
  <si>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</si>
  <si>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</si>
  <si>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</si>
  <si>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</si>
  <si>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</si>
  <si>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</si>
  <si>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</si>
  <si>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</si>
  <si>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</si>
  <si>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</si>
  <si>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</si>
  <si>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</si>
  <si>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</si>
  <si>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</si>
  <si>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</si>
  <si>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</si>
  <si>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</si>
  <si>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</si>
  <si>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</si>
  <si>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</si>
  <si>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</si>
  <si>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</si>
  <si>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</si>
  <si>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</si>
  <si>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</si>
  <si>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</si>
  <si>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</si>
  <si>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</si>
  <si>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</si>
  <si>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</si>
  <si>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</si>
  <si>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</si>
  <si>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</si>
  <si>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</si>
  <si>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</si>
  <si>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</si>
  <si>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</si>
  <si>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</si>
  <si>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</si>
  <si>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</si>
  <si>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</si>
  <si>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</si>
  <si>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</si>
  <si>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</si>
  <si>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</si>
  <si>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</si>
  <si>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</si>
  <si>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</si>
  <si>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</si>
  <si>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</si>
  <si>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</si>
  <si>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</si>
  <si>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</si>
  <si>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</si>
  <si>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</si>
  <si>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</si>
  <si>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</si>
  <si>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</si>
  <si>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</si>
  <si>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</si>
  <si>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</si>
  <si>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</si>
  <si>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</si>
  <si>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</si>
  <si>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</si>
  <si>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</si>
  <si>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</si>
  <si>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</si>
  <si>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</si>
  <si>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</si>
  <si>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</si>
  <si>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</si>
  <si>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</si>
  <si>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</si>
  <si>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</si>
  <si>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</si>
  <si>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</si>
  <si>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</si>
  <si>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</si>
  <si>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</si>
  <si>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</si>
  <si>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</si>
  <si>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</si>
  <si>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</si>
  <si>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</si>
  <si>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</si>
  <si>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</si>
  <si>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</si>
  <si>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</si>
  <si>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</si>
  <si>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</si>
  <si>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</si>
  <si>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</si>
  <si>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</si>
  <si>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</si>
  <si>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</si>
  <si>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</si>
  <si>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</si>
  <si>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</si>
  <si>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</si>
  <si>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</si>
  <si>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</si>
  <si>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</si>
  <si>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</si>
  <si>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</si>
  <si>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</si>
  <si>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</si>
  <si>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</si>
  <si>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</si>
  <si>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</si>
  <si>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</si>
  <si>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</si>
  <si>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</si>
  <si>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</si>
  <si>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</si>
  <si>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</si>
  <si>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</si>
  <si>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</si>
  <si>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</si>
  <si>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</si>
  <si>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</si>
  <si>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</si>
  <si>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</si>
  <si>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</si>
  <si>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</si>
  <si>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</si>
  <si>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</si>
  <si>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</si>
  <si>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</si>
  <si>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</si>
  <si>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</si>
  <si>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</si>
  <si>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</si>
  <si>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</si>
  <si>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</si>
  <si>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</si>
  <si>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</si>
  <si>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</si>
  <si>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</si>
  <si>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</si>
  <si>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</si>
  <si>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</si>
  <si>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</si>
  <si>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</si>
  <si>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</si>
  <si>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</si>
  <si>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</si>
  <si>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</si>
  <si>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</si>
  <si>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</si>
  <si>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</si>
  <si>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</si>
  <si>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</si>
  <si>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</si>
  <si>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</si>
  <si>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</si>
  <si>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</si>
  <si>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</si>
  <si>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</si>
  <si>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</si>
  <si>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</si>
  <si>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</si>
  <si>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</si>
  <si>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</si>
  <si>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</si>
  <si>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</si>
  <si>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</si>
  <si>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</si>
  <si>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</si>
  <si>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</si>
  <si>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</si>
  <si>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</si>
  <si>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</si>
  <si>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</si>
  <si>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</si>
  <si>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</si>
  <si>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</si>
  <si>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</si>
  <si>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</si>
  <si>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</si>
  <si>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</si>
  <si>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</si>
  <si>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</si>
  <si>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</si>
  <si>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</si>
  <si>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</si>
  <si>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</si>
  <si>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</si>
  <si>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</si>
  <si>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</si>
  <si>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</si>
  <si>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</si>
  <si>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</si>
  <si>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</si>
  <si>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</si>
  <si>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</si>
  <si>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</si>
  <si>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</si>
  <si>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</si>
  <si>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</si>
  <si>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</si>
  <si>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</si>
  <si>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</si>
  <si>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</si>
  <si>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</si>
  <si>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</si>
  <si>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</si>
  <si>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</si>
  <si>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</si>
  <si>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</si>
  <si>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</si>
  <si>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</si>
  <si>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</si>
  <si>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</si>
  <si>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</si>
  <si>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</si>
  <si>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</si>
  <si>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</si>
  <si>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</si>
  <si>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</si>
  <si>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</si>
  <si>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</si>
  <si>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</si>
  <si>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</si>
  <si>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</si>
  <si>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</si>
  <si>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</si>
  <si>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</si>
  <si>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</si>
  <si>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</si>
  <si>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</si>
  <si>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</si>
  <si>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</si>
  <si>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</si>
  <si>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</si>
  <si>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</si>
  <si>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</si>
  <si>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</si>
  <si>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</si>
  <si>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</si>
  <si>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</si>
  <si>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</si>
  <si>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</si>
  <si>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</si>
  <si>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</si>
  <si>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</si>
  <si>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</si>
  <si>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</si>
  <si>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</si>
  <si>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</si>
  <si>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</si>
  <si>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</si>
  <si>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</si>
  <si>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</si>
  <si>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</si>
  <si>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</si>
  <si>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</si>
  <si>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</si>
  <si>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</si>
  <si>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</si>
  <si>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</si>
  <si>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</si>
  <si>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</si>
  <si>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</si>
  <si>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</si>
  <si>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</si>
  <si>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</si>
  <si>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</si>
  <si>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</si>
  <si>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</si>
  <si>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</si>
  <si>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</si>
  <si>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</si>
  <si>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</si>
  <si>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</si>
  <si>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</si>
  <si>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</si>
  <si>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</si>
  <si>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</si>
  <si>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</si>
  <si>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</si>
  <si>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</si>
  <si>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</si>
  <si>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</si>
  <si>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</si>
  <si>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</si>
  <si>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</si>
  <si>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</si>
  <si>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</si>
  <si>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</si>
  <si>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</si>
  <si>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</si>
  <si>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</si>
  <si>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</si>
  <si>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</si>
  <si>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</si>
  <si>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</si>
  <si>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</si>
  <si>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</si>
  <si>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</si>
  <si>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</si>
  <si>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</si>
  <si>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</si>
  <si>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</si>
  <si>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</si>
  <si>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</si>
  <si>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</si>
  <si>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</si>
  <si>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</si>
  <si>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</si>
  <si>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</si>
  <si>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</si>
  <si>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</si>
  <si>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</si>
  <si>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</si>
  <si>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</si>
  <si>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</si>
  <si>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</si>
  <si>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</si>
  <si>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</si>
  <si>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</si>
  <si>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</si>
  <si>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</si>
  <si>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</si>
  <si>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</si>
  <si>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</si>
  <si>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</si>
  <si>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</si>
  <si>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</si>
  <si>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</si>
  <si>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</si>
  <si>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</si>
  <si>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</si>
  <si>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</si>
  <si>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</si>
  <si>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</si>
  <si>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</si>
  <si>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</si>
  <si>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</si>
  <si>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</si>
  <si>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</si>
  <si>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</si>
  <si>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</si>
  <si>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</si>
  <si>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</si>
  <si>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</si>
  <si>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</si>
  <si>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</si>
  <si>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</si>
  <si>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</si>
  <si>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</si>
  <si>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</si>
  <si>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</si>
  <si>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</si>
  <si>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</si>
  <si>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</si>
  <si>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</si>
  <si>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</si>
  <si>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</si>
  <si>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</si>
  <si>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</si>
  <si>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</si>
  <si>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</si>
  <si>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</si>
  <si>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</si>
  <si>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</si>
  <si>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</si>
  <si>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</si>
  <si>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</si>
  <si>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</si>
  <si>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</si>
  <si>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</si>
  <si>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</si>
  <si>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</si>
  <si>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</si>
  <si>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</si>
  <si>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</si>
  <si>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</si>
  <si>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</si>
  <si>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</si>
  <si>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</si>
  <si>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</si>
  <si>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</si>
  <si>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</si>
  <si>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</si>
  <si>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</si>
  <si>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</si>
  <si>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</si>
  <si>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</si>
  <si>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</si>
  <si>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</si>
  <si>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</si>
  <si>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</si>
  <si>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</si>
  <si>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</si>
  <si>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</si>
  <si>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</si>
  <si>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</si>
  <si>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</si>
  <si>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</si>
  <si>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</si>
  <si>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</si>
  <si>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</si>
  <si>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</si>
  <si>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</si>
  <si>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</si>
  <si>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</si>
  <si>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</si>
  <si>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</si>
  <si>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</si>
  <si>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</si>
  <si>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</si>
  <si>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</si>
  <si>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</si>
  <si>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</si>
  <si>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</si>
  <si>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</si>
  <si>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</si>
  <si>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</si>
  <si>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</si>
  <si>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</si>
  <si>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</si>
  <si>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</si>
  <si>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</si>
  <si>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</si>
  <si>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</si>
  <si>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</si>
  <si>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</si>
  <si>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</si>
  <si>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</si>
  <si>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</si>
  <si>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</si>
  <si>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</si>
  <si>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</si>
  <si>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</si>
  <si>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</si>
  <si>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</si>
  <si>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</si>
  <si>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</si>
  <si>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</si>
  <si>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</si>
  <si>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</si>
  <si>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</si>
  <si>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</si>
  <si>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</si>
  <si>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</si>
  <si>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</si>
  <si>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</si>
  <si>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</si>
  <si>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</si>
  <si>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</si>
  <si>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</si>
  <si>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</si>
  <si>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</si>
  <si>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</si>
  <si>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</si>
  <si>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</si>
  <si>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</si>
  <si>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</si>
  <si>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</si>
  <si>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</si>
  <si>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</si>
  <si>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</si>
  <si>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</si>
  <si>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</si>
  <si>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</si>
  <si>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</si>
  <si>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</si>
  <si>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</si>
  <si>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</si>
  <si>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</si>
  <si>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</si>
  <si>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</si>
  <si>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</si>
  <si>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</si>
  <si>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</si>
  <si>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</si>
  <si>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</si>
  <si>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</si>
  <si>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</si>
  <si>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</si>
  <si>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</si>
  <si>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</si>
  <si>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</si>
  <si>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</si>
  <si>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</si>
  <si>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</si>
  <si>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</si>
  <si>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</si>
  <si>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</si>
  <si>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</si>
  <si>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</si>
  <si>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</si>
  <si>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</si>
  <si>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</si>
  <si>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</si>
  <si>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</si>
  <si>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</si>
  <si>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</si>
  <si>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</si>
  <si>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</si>
  <si>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</si>
  <si>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</si>
  <si>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</si>
  <si>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</si>
  <si>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</si>
  <si>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</si>
  <si>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</si>
  <si>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</si>
  <si>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</si>
  <si>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</si>
  <si>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</si>
  <si>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</si>
  <si>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</si>
  <si>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</si>
  <si>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</si>
  <si>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</si>
  <si>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</si>
  <si>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</si>
  <si>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</si>
  <si>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</si>
  <si>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</si>
  <si>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</si>
  <si>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</si>
  <si>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</si>
  <si>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</si>
  <si>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</si>
  <si>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</si>
  <si>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</si>
  <si>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</si>
  <si>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</si>
  <si>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</si>
  <si>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</si>
  <si>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</si>
  <si>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</si>
  <si>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</si>
  <si>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</si>
  <si>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</si>
  <si>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</si>
  <si>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</si>
  <si>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</si>
  <si>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</si>
  <si>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</si>
  <si>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</si>
  <si>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</si>
  <si>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</si>
  <si>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</si>
  <si>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</si>
  <si>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</si>
  <si>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</si>
  <si>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</si>
  <si>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</si>
  <si>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</si>
  <si>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</si>
  <si>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</si>
  <si>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</si>
  <si>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</si>
  <si>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</si>
  <si>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</si>
  <si>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</si>
  <si>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</si>
  <si>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</si>
  <si>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</si>
  <si>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</si>
  <si>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</si>
  <si>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</si>
  <si>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</si>
  <si>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</si>
  <si>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</si>
  <si>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</si>
  <si>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</si>
  <si>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</si>
  <si>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</si>
  <si>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</si>
  <si>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</si>
  <si>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</si>
  <si>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</si>
  <si>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</si>
  <si>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</si>
  <si>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</si>
  <si>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</si>
  <si>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</si>
  <si>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</si>
  <si>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</si>
  <si>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</si>
  <si>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</si>
  <si>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</si>
  <si>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</si>
  <si>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</si>
  <si>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</si>
  <si>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</si>
  <si>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</si>
  <si>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</si>
  <si>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</si>
  <si>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</si>
  <si>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</si>
  <si>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</si>
  <si>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</si>
  <si>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</si>
  <si>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</si>
  <si>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</si>
  <si>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</si>
  <si>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</si>
  <si>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</si>
  <si>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</si>
  <si>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</si>
  <si>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</si>
  <si>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</si>
  <si>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</si>
  <si>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</si>
  <si>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</si>
  <si>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</si>
  <si>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</si>
  <si>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</si>
  <si>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</si>
  <si>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</si>
  <si>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</si>
  <si>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</si>
  <si>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</si>
  <si>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</si>
  <si>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</si>
  <si>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</si>
  <si>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</si>
  <si>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</si>
  <si>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</si>
  <si>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</si>
  <si>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</si>
  <si>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</si>
  <si>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</si>
  <si>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</si>
  <si>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</si>
  <si>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</si>
  <si>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</si>
  <si>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</si>
  <si>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</si>
  <si>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</si>
  <si>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</si>
  <si>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</si>
  <si>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</si>
  <si>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</si>
  <si>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</si>
  <si>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</si>
  <si>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</si>
  <si>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</si>
  <si>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</si>
  <si>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</si>
  <si>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</si>
  <si>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</si>
  <si>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</si>
  <si>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</si>
  <si>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</si>
  <si>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</si>
  <si>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</si>
  <si>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</si>
  <si>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</si>
  <si>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</si>
  <si>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</si>
  <si>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</si>
  <si>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</si>
  <si>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</si>
  <si>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</si>
  <si>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</si>
  <si>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</si>
  <si>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</si>
  <si>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</si>
  <si>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</si>
  <si>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</si>
  <si>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</si>
  <si>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</si>
  <si>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</si>
  <si>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</si>
  <si>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</si>
  <si>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</si>
  <si>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</si>
  <si>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</si>
  <si>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</si>
  <si>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</si>
  <si>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</si>
  <si>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</si>
  <si>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</si>
  <si>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</si>
  <si>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</si>
  <si>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</si>
  <si>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</si>
  <si>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</si>
  <si>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</si>
  <si>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</si>
  <si>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</si>
  <si>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</si>
  <si>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</si>
  <si>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</si>
  <si>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</si>
  <si>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</si>
  <si>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</si>
  <si>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</si>
  <si>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</si>
  <si>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</si>
  <si>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</si>
  <si>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</si>
  <si>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</si>
  <si>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</si>
  <si>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</si>
  <si>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</si>
  <si>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</si>
  <si>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</si>
  <si>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</si>
  <si>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</si>
  <si>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</si>
  <si>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</si>
  <si>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</si>
  <si>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</si>
  <si>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</si>
  <si>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</si>
  <si>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</si>
  <si>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</si>
  <si>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</si>
  <si>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</si>
  <si>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</si>
  <si>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</si>
  <si>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</si>
  <si>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</si>
  <si>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</si>
  <si>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</si>
  <si>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</si>
  <si>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</si>
  <si>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</si>
  <si>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</si>
  <si>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</si>
  <si>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</si>
  <si>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</si>
  <si>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</si>
  <si>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</si>
  <si>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</si>
  <si>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</si>
  <si>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</si>
  <si>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</si>
  <si>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</si>
  <si>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</si>
  <si>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</si>
  <si>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</si>
  <si>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</si>
  <si>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</si>
  <si>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</si>
  <si>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</si>
  <si>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</si>
  <si>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</si>
  <si>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</si>
  <si>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</si>
  <si>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</si>
  <si>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</si>
  <si>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</si>
  <si>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</si>
  <si>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</si>
  <si>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</si>
  <si>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</si>
  <si>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</si>
  <si>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</si>
  <si>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</si>
  <si>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</si>
  <si>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</si>
  <si>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</si>
  <si>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</si>
  <si>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</si>
  <si>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</si>
  <si>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</si>
  <si>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</si>
  <si>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</si>
  <si>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</si>
  <si>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</si>
  <si>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</si>
  <si>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</si>
  <si>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</si>
  <si>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</si>
  <si>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</si>
  <si>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</si>
  <si>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</si>
  <si>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</si>
  <si>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</si>
  <si>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</si>
  <si>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</si>
  <si>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</si>
  <si>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</si>
  <si>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</si>
  <si>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</si>
  <si>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</si>
  <si>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</si>
  <si>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</si>
  <si>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</si>
  <si>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</si>
  <si>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</si>
  <si>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</si>
  <si>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</si>
  <si>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</si>
  <si>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</si>
  <si>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</si>
  <si>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</si>
  <si>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</si>
  <si>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</si>
  <si>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</si>
  <si>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</si>
  <si>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</si>
  <si>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</si>
  <si>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</si>
  <si>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</si>
  <si>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</si>
  <si>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</si>
  <si>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</si>
  <si>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</si>
  <si>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</si>
  <si>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</si>
  <si>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</si>
  <si>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</si>
  <si>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</si>
  <si>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</si>
  <si>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</si>
  <si>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</si>
  <si>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</si>
  <si>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</si>
  <si>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</si>
  <si>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</si>
  <si>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</si>
  <si>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</si>
  <si>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</si>
  <si>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</si>
  <si>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</si>
  <si>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</si>
  <si>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</si>
  <si>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</si>
  <si>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</si>
  <si>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</si>
  <si>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</si>
  <si>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</si>
  <si>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</si>
  <si>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</si>
  <si>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</si>
  <si>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</si>
  <si>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</si>
  <si>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</si>
  <si>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</si>
  <si>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</si>
  <si>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</si>
  <si>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</si>
  <si>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</si>
  <si>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</si>
  <si>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</si>
  <si>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</si>
  <si>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</si>
  <si>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</si>
  <si>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</si>
  <si>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</si>
  <si>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</si>
  <si>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</si>
  <si>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</si>
  <si>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</si>
  <si>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</si>
  <si>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</si>
  <si>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</si>
  <si>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</si>
  <si>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</si>
  <si>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</si>
  <si>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</si>
  <si>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</si>
  <si>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</si>
  <si>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</si>
  <si>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</si>
  <si>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</si>
  <si>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</si>
  <si>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</si>
  <si>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</si>
  <si>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</si>
  <si>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</si>
  <si>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</si>
  <si>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</si>
  <si>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</si>
  <si>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</si>
  <si>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</si>
  <si>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</si>
  <si>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</si>
  <si>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</si>
  <si>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</si>
  <si>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</si>
  <si>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</si>
  <si>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</si>
  <si>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</si>
  <si>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</si>
  <si>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</si>
  <si>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</si>
  <si>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</si>
  <si>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</si>
  <si>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</si>
  <si>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</si>
  <si>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</si>
  <si>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</si>
  <si>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</si>
  <si>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</si>
  <si>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</si>
  <si>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</si>
  <si>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</si>
  <si>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</si>
  <si>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</si>
  <si>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</si>
  <si>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</si>
  <si>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</si>
  <si>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</si>
  <si>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</si>
  <si>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</si>
  <si>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</si>
  <si>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</si>
  <si>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</si>
  <si>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</si>
  <si>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</si>
  <si>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</si>
  <si>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</si>
  <si>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</si>
  <si>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</si>
  <si>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</si>
  <si>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</si>
  <si>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</si>
  <si>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</si>
  <si>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</si>
  <si>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</si>
  <si>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</si>
  <si>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</si>
  <si>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</si>
  <si>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</si>
  <si>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</si>
  <si>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</si>
  <si>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</si>
  <si>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</si>
  <si>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</si>
  <si>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</si>
  <si>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</si>
  <si>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</si>
  <si>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</si>
  <si>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</si>
  <si>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</si>
  <si>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</si>
  <si>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</si>
  <si>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</si>
  <si>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</si>
  <si>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</si>
  <si>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</si>
  <si>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</si>
  <si>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</si>
  <si>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</si>
  <si>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</si>
  <si>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</si>
  <si>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</si>
  <si>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</si>
  <si>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</si>
  <si>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</si>
  <si>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</si>
  <si>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</si>
  <si>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</si>
  <si>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</si>
  <si>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</si>
  <si>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</si>
  <si>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</si>
  <si>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</si>
  <si>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</si>
  <si>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</si>
  <si>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</si>
  <si>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</si>
  <si>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</si>
  <si>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</si>
  <si>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</si>
  <si>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</si>
  <si>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</si>
  <si>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</si>
  <si>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</si>
  <si>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</si>
  <si>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</si>
  <si>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</si>
  <si>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</si>
  <si>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</si>
  <si>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</si>
  <si>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</si>
  <si>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</si>
  <si>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</si>
  <si>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</si>
  <si>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</si>
  <si>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</si>
  <si>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</si>
  <si>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</si>
  <si>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</si>
  <si>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</si>
  <si>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</si>
  <si>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</si>
  <si>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</si>
  <si>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</si>
  <si>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</si>
  <si>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</si>
  <si>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</si>
  <si>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</si>
  <si>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</si>
  <si>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</si>
  <si>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</si>
  <si>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</si>
  <si>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</si>
  <si>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</si>
  <si>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</si>
  <si>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</si>
  <si>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</si>
  <si>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</si>
  <si>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</si>
  <si>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</si>
  <si>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</si>
  <si>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</si>
  <si>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</si>
  <si>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</si>
  <si>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</si>
  <si>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</si>
  <si>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</si>
  <si>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</si>
  <si>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</si>
  <si>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</si>
  <si>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</si>
  <si>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</si>
  <si>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</si>
  <si>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</si>
  <si>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</si>
  <si>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</si>
  <si>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</si>
  <si>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</si>
  <si>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</si>
  <si>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</si>
  <si>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</si>
  <si>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</si>
  <si>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</si>
  <si>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</si>
  <si>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</si>
  <si>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</si>
  <si>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</si>
  <si>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</si>
  <si>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</si>
  <si>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</si>
  <si>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</si>
  <si>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</si>
  <si>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</si>
  <si>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</si>
  <si>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</si>
  <si>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</si>
  <si>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</si>
  <si>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</si>
  <si>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</si>
  <si>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</si>
  <si>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</si>
  <si>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</si>
  <si>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</si>
  <si>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</si>
  <si>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</si>
  <si>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</si>
  <si>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</si>
  <si>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</si>
  <si>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</si>
  <si>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</si>
  <si>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</si>
  <si>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</si>
  <si>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</si>
  <si>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</si>
  <si>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</si>
  <si>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</si>
  <si>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</si>
  <si>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</si>
  <si>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</si>
  <si>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</si>
  <si>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</si>
  <si>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</si>
  <si>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</si>
  <si>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</si>
  <si>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</si>
  <si>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</si>
  <si>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</si>
  <si>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</si>
  <si>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</si>
  <si>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</si>
  <si>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</si>
  <si>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</si>
  <si>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</si>
  <si>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</si>
  <si>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</si>
  <si>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</si>
  <si>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</si>
  <si>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</si>
  <si>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</si>
  <si>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</si>
  <si>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</si>
  <si>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</si>
  <si>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</si>
  <si>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</si>
  <si>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</si>
  <si>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</si>
  <si>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</si>
  <si>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</si>
  <si>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</si>
  <si>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</si>
  <si>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</si>
  <si>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</si>
  <si>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</si>
  <si>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</si>
  <si>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</si>
  <si>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</si>
  <si>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</si>
  <si>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</si>
  <si>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</si>
  <si>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</si>
  <si>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</si>
  <si>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</si>
  <si>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</si>
  <si>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</si>
  <si>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</si>
  <si>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</si>
  <si>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</si>
  <si>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</si>
  <si>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</si>
  <si>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</si>
  <si>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</si>
  <si>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</si>
  <si>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</si>
  <si>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</si>
  <si>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</si>
  <si>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</si>
  <si>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</si>
  <si>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</si>
  <si>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</si>
  <si>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</si>
  <si>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</si>
  <si>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</si>
  <si>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</si>
  <si>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</si>
  <si>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</si>
  <si>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</si>
  <si>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</si>
  <si>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</si>
  <si>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</si>
  <si>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</si>
  <si>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</si>
  <si>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</si>
  <si>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</si>
  <si>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</si>
  <si>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</si>
  <si>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</si>
  <si>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</si>
  <si>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</si>
  <si>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</si>
  <si>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</si>
  <si>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</si>
  <si>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</si>
  <si>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</si>
  <si>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</si>
  <si>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</si>
  <si>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</si>
  <si>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</si>
  <si>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</si>
  <si>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</si>
  <si>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</si>
  <si>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</si>
  <si>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</si>
  <si>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</si>
  <si>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</si>
  <si>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</si>
  <si>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</si>
  <si>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</si>
  <si>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</si>
  <si>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</si>
  <si>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</si>
  <si>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</si>
  <si>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</si>
  <si>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</si>
  <si>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</si>
  <si>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</si>
  <si>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</si>
  <si>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</si>
  <si>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</si>
  <si>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</si>
  <si>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</si>
  <si>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</si>
  <si>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</si>
  <si>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</si>
  <si>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</si>
  <si>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</si>
  <si>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</si>
  <si>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</si>
  <si>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</si>
  <si>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</si>
  <si>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</si>
  <si>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</si>
  <si>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</si>
  <si>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</si>
  <si>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</si>
  <si>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</si>
  <si>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</si>
  <si>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</si>
  <si>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</si>
  <si>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</si>
  <si>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</si>
  <si>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</si>
  <si>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</si>
  <si>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</si>
  <si>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</si>
  <si>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</si>
  <si>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</si>
  <si>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</si>
  <si>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</si>
  <si>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</si>
  <si>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</si>
  <si>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</si>
  <si>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</si>
  <si>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</si>
  <si>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</si>
  <si>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</si>
  <si>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</si>
  <si>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</si>
  <si>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</si>
  <si>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</si>
  <si>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</si>
  <si>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</si>
  <si>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</si>
  <si>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</si>
  <si>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</si>
  <si>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</si>
  <si>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</si>
  <si>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</si>
  <si>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</si>
  <si>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</si>
  <si>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</si>
  <si>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</si>
  <si>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</si>
  <si>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</si>
  <si>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</si>
  <si>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</si>
  <si>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</si>
  <si>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</si>
  <si>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</si>
  <si>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</si>
  <si>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</si>
  <si>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</si>
  <si>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</si>
  <si>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</si>
  <si>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</si>
  <si>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</si>
  <si>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</si>
  <si>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</si>
  <si>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</si>
  <si>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</si>
  <si>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</si>
  <si>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</si>
  <si>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</si>
  <si>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</si>
  <si>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</si>
  <si>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</si>
  <si>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</si>
  <si>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</si>
  <si>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</si>
  <si>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</si>
  <si>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</si>
  <si>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</si>
  <si>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</si>
  <si>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</si>
  <si>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</si>
  <si>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</si>
  <si>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</si>
  <si>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</si>
  <si>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</si>
  <si>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</si>
  <si>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</si>
  <si>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</si>
  <si>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</si>
  <si>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</si>
  <si>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</si>
  <si>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</si>
  <si>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</si>
  <si>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</si>
  <si>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</si>
  <si>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</si>
  <si>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</si>
  <si>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</si>
  <si>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</si>
  <si>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</si>
  <si>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</si>
  <si>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</si>
  <si>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</si>
  <si>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</si>
  <si>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</si>
  <si>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</si>
  <si>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</si>
  <si>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</si>
  <si>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</si>
  <si>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</si>
  <si>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</si>
  <si>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</si>
  <si>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</si>
  <si>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</si>
  <si>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</si>
  <si>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</si>
  <si>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</si>
  <si>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</si>
  <si>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</si>
  <si>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</si>
  <si>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</si>
  <si>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</si>
  <si>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</si>
  <si>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</si>
  <si>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</si>
  <si>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</si>
  <si>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</si>
  <si>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</si>
  <si>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</si>
  <si>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</si>
  <si>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</si>
  <si>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</si>
  <si>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</si>
  <si>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</si>
  <si>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</si>
  <si>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</si>
  <si>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</si>
  <si>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</si>
  <si>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</si>
  <si>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</si>
  <si>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</si>
  <si>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</si>
  <si>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</si>
  <si>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</si>
  <si>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</si>
  <si>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</si>
  <si>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</si>
  <si>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</si>
  <si>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</si>
  <si>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</si>
  <si>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</si>
  <si>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</si>
  <si>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</si>
  <si>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</si>
  <si>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</si>
  <si>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</si>
  <si>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</si>
  <si>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</si>
  <si>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</si>
  <si>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</si>
  <si>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</si>
  <si>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</si>
  <si>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</si>
  <si>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</si>
  <si>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</si>
  <si>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</si>
  <si>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</si>
  <si>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</si>
  <si>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</si>
  <si>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</si>
  <si>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</si>
  <si>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</si>
  <si>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</si>
  <si>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</si>
  <si>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</si>
  <si>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</si>
  <si>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</si>
  <si>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</si>
  <si>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</si>
  <si>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</si>
  <si>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</si>
  <si>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</si>
  <si>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</si>
  <si>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</si>
  <si>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</si>
  <si>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</si>
  <si>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</si>
  <si>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</si>
  <si>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</si>
  <si>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</si>
  <si>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</si>
  <si>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</si>
  <si>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</si>
  <si>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</si>
  <si>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</si>
  <si>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</si>
  <si>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</si>
  <si>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</si>
  <si>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</si>
  <si>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</si>
  <si>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</si>
  <si>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</si>
  <si>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</si>
  <si>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</si>
  <si>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</si>
  <si>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</si>
  <si>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</si>
  <si>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</si>
  <si>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</si>
  <si>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</si>
  <si>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</si>
  <si>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</si>
  <si>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</si>
  <si>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</si>
  <si>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</si>
  <si>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</si>
  <si>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</si>
  <si>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</si>
  <si>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</si>
  <si>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</si>
  <si>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</si>
  <si>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</si>
  <si>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</si>
  <si>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</si>
  <si>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</si>
  <si>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</si>
  <si>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</si>
  <si>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</si>
  <si>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</si>
  <si>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</si>
  <si>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</si>
  <si>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</si>
  <si>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</si>
  <si>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</si>
  <si>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</si>
  <si>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</si>
  <si>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</si>
  <si>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</si>
  <si>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</si>
  <si>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</si>
  <si>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</si>
  <si>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</si>
  <si>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</si>
  <si>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</si>
  <si>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</si>
  <si>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</si>
  <si>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</si>
  <si>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</si>
  <si>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</si>
  <si>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</si>
  <si>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</si>
  <si>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</si>
  <si>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</si>
  <si>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</si>
  <si>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</si>
  <si>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</si>
  <si>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</si>
  <si>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</si>
  <si>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</si>
  <si>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</si>
  <si>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</si>
  <si>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</si>
  <si>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</si>
  <si>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</si>
  <si>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</si>
  <si>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</si>
  <si>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</si>
  <si>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</si>
  <si>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</si>
  <si>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</si>
  <si>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</si>
  <si>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</si>
  <si>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</si>
  <si>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</si>
  <si>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</si>
  <si>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</si>
  <si>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</si>
  <si>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</si>
  <si>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</si>
  <si>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</si>
  <si>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</si>
  <si>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</si>
  <si>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</si>
  <si>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</si>
  <si>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</si>
  <si>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</si>
  <si>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</si>
  <si>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</si>
  <si>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</si>
  <si>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</si>
  <si>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</si>
  <si>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</si>
  <si>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</si>
  <si>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</si>
  <si>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</si>
  <si>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</si>
  <si>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</si>
  <si>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</si>
  <si>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</si>
  <si>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</si>
  <si>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</si>
  <si>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</si>
  <si>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</si>
  <si>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</si>
  <si>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</si>
  <si>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</si>
  <si>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</si>
  <si>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</si>
  <si>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</si>
  <si>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</si>
  <si>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</si>
  <si>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</si>
  <si>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</si>
  <si>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</si>
  <si>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</si>
  <si>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</si>
  <si>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</si>
  <si>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</si>
  <si>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</si>
  <si>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</si>
  <si>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</si>
  <si>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</si>
  <si>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</si>
  <si>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</si>
  <si>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</si>
  <si>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</si>
  <si>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</si>
  <si>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</si>
  <si>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</si>
  <si>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</si>
  <si>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</si>
  <si>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</si>
  <si>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</si>
  <si>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</si>
  <si>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</si>
  <si>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</si>
  <si>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</si>
  <si>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</si>
  <si>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</si>
  <si>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</si>
  <si>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</si>
  <si>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</si>
  <si>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</si>
  <si>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</si>
  <si>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</si>
  <si>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</si>
  <si>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</si>
  <si>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</si>
  <si>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</si>
  <si>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</si>
  <si>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</si>
  <si>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</si>
  <si>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</si>
  <si>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</si>
  <si>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</si>
  <si>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</si>
  <si>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</si>
  <si>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</si>
  <si>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</si>
  <si>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</si>
  <si>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</si>
  <si>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</si>
  <si>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</si>
  <si>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</si>
  <si>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</si>
  <si>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</si>
  <si>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</si>
  <si>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</si>
  <si>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</si>
  <si>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</si>
  <si>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</si>
  <si>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</si>
  <si>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</si>
  <si>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</si>
  <si>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</si>
  <si>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</si>
  <si>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</si>
  <si>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</si>
  <si>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</si>
  <si>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</si>
  <si>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</si>
  <si>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</si>
  <si>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</si>
  <si>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</si>
  <si>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</si>
  <si>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</si>
  <si>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</si>
  <si>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</si>
  <si>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</si>
  <si>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</si>
  <si>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</si>
  <si>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</si>
  <si>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</si>
  <si>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</si>
  <si>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</si>
  <si>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</si>
  <si>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</si>
  <si>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</si>
  <si>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</si>
  <si>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</si>
  <si>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</si>
  <si>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</si>
  <si>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</si>
  <si>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</si>
  <si>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</si>
  <si>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</si>
  <si>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</si>
  <si>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</si>
  <si>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</si>
  <si>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</si>
  <si>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</si>
  <si>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</si>
  <si>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</si>
  <si>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</si>
  <si>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</si>
  <si>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</si>
  <si>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</si>
  <si>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</si>
  <si>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</si>
  <si>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</si>
  <si>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</si>
  <si>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</si>
  <si>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</si>
  <si>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</si>
  <si>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</si>
  <si>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</si>
  <si>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</si>
  <si>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</si>
  <si>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</si>
  <si>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</si>
  <si>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</si>
  <si>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</si>
  <si>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</si>
  <si>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</si>
  <si>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</si>
  <si>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</si>
  <si>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</si>
  <si>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</si>
  <si>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</si>
  <si>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</si>
  <si>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</si>
  <si>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</si>
  <si>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</si>
  <si>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</si>
  <si>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</si>
  <si>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</si>
  <si>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</si>
  <si>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</si>
  <si>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</si>
  <si>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</si>
  <si>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</si>
  <si>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</si>
  <si>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</si>
  <si>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</si>
  <si>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</si>
  <si>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</si>
  <si>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</si>
  <si>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</si>
  <si>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</si>
  <si>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</si>
  <si>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</si>
  <si>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</si>
  <si>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</si>
  <si>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</si>
  <si>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</si>
  <si>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</si>
  <si>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</si>
  <si>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</si>
  <si>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</si>
  <si>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</si>
  <si>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</si>
  <si>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</si>
  <si>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</si>
  <si>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</si>
  <si>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</si>
  <si>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</si>
  <si>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</si>
  <si>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</si>
  <si>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</si>
  <si>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</si>
  <si>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</si>
  <si>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</si>
  <si>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</si>
  <si>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</si>
  <si>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</si>
  <si>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</si>
  <si>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</si>
  <si>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</si>
  <si>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</si>
  <si>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</si>
  <si>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</si>
  <si>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</si>
  <si>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</si>
  <si>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</si>
  <si>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</si>
  <si>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</si>
  <si>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</si>
  <si>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</si>
  <si>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</si>
  <si>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</si>
  <si>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</si>
  <si>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</si>
  <si>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</si>
  <si>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</si>
  <si>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</si>
  <si>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</si>
  <si>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</si>
  <si>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</si>
  <si>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</si>
  <si>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</si>
  <si>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</si>
  <si>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</si>
  <si>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</si>
  <si>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</si>
  <si>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</si>
  <si>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</si>
  <si>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</si>
  <si>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</si>
  <si>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</si>
  <si>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</si>
  <si>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</si>
  <si>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</si>
  <si>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</si>
  <si>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</si>
  <si>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</si>
  <si>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</si>
  <si>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</si>
  <si>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</si>
  <si>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</si>
  <si>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</si>
  <si>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</si>
  <si>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</si>
  <si>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</si>
  <si>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</si>
  <si>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</si>
  <si>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</si>
  <si>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</si>
  <si>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</si>
  <si>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</si>
  <si>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</si>
  <si>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</si>
  <si>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</si>
  <si>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</si>
  <si>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</si>
  <si>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</si>
  <si>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</si>
  <si>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</si>
  <si>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</si>
  <si>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</si>
  <si>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</si>
  <si>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</si>
  <si>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</si>
  <si>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</si>
  <si>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</si>
  <si>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</si>
  <si>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</si>
  <si>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</si>
  <si>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</si>
  <si>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</si>
  <si>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</si>
  <si>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</si>
  <si>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</si>
  <si>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</si>
  <si>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</si>
  <si>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</si>
  <si>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</si>
  <si>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</si>
  <si>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</si>
  <si>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</si>
  <si>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</si>
  <si>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</si>
  <si>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</si>
  <si>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</si>
  <si>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</si>
  <si>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</si>
  <si>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</si>
  <si>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</si>
  <si>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</si>
  <si>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</si>
  <si>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</si>
  <si>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</si>
  <si>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</si>
  <si>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</si>
  <si>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</si>
  <si>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</si>
  <si>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</si>
  <si>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</si>
  <si>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</si>
  <si>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</si>
  <si>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</si>
  <si>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</si>
  <si>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</si>
  <si>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</si>
  <si>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</si>
  <si>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</si>
  <si>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</si>
  <si>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</si>
  <si>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</si>
  <si>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</si>
  <si>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</si>
  <si>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</si>
  <si>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</si>
  <si>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</si>
  <si>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</si>
  <si>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</si>
  <si>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</si>
  <si>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</si>
  <si>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</si>
  <si>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</si>
  <si>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</si>
  <si>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</si>
  <si>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</si>
  <si>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</si>
  <si>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</si>
  <si>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</si>
  <si>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</si>
  <si>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</si>
  <si>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</si>
  <si>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</si>
  <si>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</si>
  <si>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</si>
  <si>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</si>
  <si>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</si>
  <si>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</si>
  <si>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</si>
  <si>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</si>
  <si>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</si>
  <si>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</si>
  <si>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</si>
  <si>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</si>
  <si>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</si>
  <si>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</si>
  <si>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</si>
  <si>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</si>
  <si>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</si>
  <si>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</si>
  <si>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</si>
  <si>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</si>
  <si>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</si>
  <si>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</si>
  <si>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</si>
  <si>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</si>
  <si>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</si>
  <si>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</si>
  <si>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</si>
  <si>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</si>
  <si>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</si>
  <si>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</si>
  <si>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</si>
  <si>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</si>
  <si>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</si>
  <si>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</si>
  <si>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</si>
  <si>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</si>
  <si>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</si>
  <si>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</si>
  <si>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</si>
  <si>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</si>
  <si>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</si>
  <si>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</si>
  <si>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</si>
  <si>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</si>
  <si>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</si>
  <si>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</si>
  <si>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</si>
  <si>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</si>
  <si>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</si>
  <si>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</si>
  <si>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</si>
  <si>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</si>
  <si>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</si>
  <si>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</si>
  <si>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</si>
  <si>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</si>
  <si>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</si>
  <si>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</si>
  <si>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</si>
  <si>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</si>
  <si>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</si>
  <si>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</si>
  <si>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</si>
  <si>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</si>
  <si>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</si>
  <si>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</si>
  <si>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</si>
  <si>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</si>
  <si>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</si>
  <si>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</si>
  <si>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</si>
  <si>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</si>
  <si>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</si>
  <si>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</si>
  <si>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</si>
  <si>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</si>
  <si>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</si>
  <si>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</si>
  <si>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</si>
  <si>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</si>
  <si>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</si>
  <si>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</si>
  <si>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</si>
  <si>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</si>
  <si>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</si>
  <si>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</si>
  <si>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</si>
  <si>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</si>
  <si>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</si>
  <si>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</si>
  <si>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</si>
  <si>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</si>
  <si>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</si>
  <si>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</si>
  <si>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</si>
  <si>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</si>
  <si>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</si>
  <si>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</si>
  <si>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</si>
  <si>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</si>
  <si>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</si>
  <si>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</si>
  <si>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</si>
  <si>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</si>
  <si>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</si>
  <si>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</si>
  <si>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</si>
  <si>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</si>
  <si>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</si>
  <si>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</si>
  <si>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</si>
  <si>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</si>
  <si>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</si>
  <si>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</si>
  <si>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</si>
  <si>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</si>
  <si>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</si>
  <si>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</si>
  <si>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</si>
  <si>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</si>
  <si>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</si>
  <si>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</si>
  <si>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</si>
  <si>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</si>
  <si>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</si>
  <si>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</si>
  <si>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</si>
  <si>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</si>
  <si>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</si>
  <si>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</si>
  <si>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</si>
  <si>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</si>
  <si>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</si>
  <si>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</si>
  <si>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</si>
  <si>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</si>
  <si>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</si>
  <si>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</si>
  <si>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</si>
  <si>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</si>
  <si>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</si>
  <si>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</si>
  <si>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</si>
  <si>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</si>
  <si>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</si>
  <si>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</si>
  <si>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</si>
  <si>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</si>
  <si>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</si>
  <si>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</si>
  <si>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</si>
  <si>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</si>
  <si>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</si>
  <si>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</si>
  <si>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</si>
  <si>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</si>
  <si>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</si>
  <si>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</si>
  <si>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</si>
  <si>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</si>
  <si>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</si>
  <si>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</si>
  <si>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</si>
  <si>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</si>
  <si>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</si>
  <si>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</si>
  <si>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</si>
  <si>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</si>
  <si>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</si>
  <si>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</si>
  <si>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</si>
  <si>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</si>
  <si>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</si>
  <si>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</si>
  <si>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</si>
  <si>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</si>
  <si>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</si>
  <si>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</si>
  <si>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</si>
  <si>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</si>
  <si>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</si>
  <si>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</si>
  <si>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</si>
  <si>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</si>
  <si>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</si>
  <si>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</si>
  <si>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</si>
  <si>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</si>
  <si>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</si>
  <si>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</si>
  <si>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</si>
  <si>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</si>
  <si>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</si>
  <si>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</si>
  <si>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</si>
  <si>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</si>
  <si>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</si>
  <si>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</si>
  <si>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</si>
  <si>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</si>
  <si>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</si>
  <si>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</si>
  <si>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</si>
  <si>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</si>
  <si>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</si>
  <si>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</si>
  <si>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</si>
  <si>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</si>
  <si>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</si>
  <si>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</si>
  <si>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</si>
  <si>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</si>
  <si>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</si>
  <si>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</si>
  <si>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</si>
  <si>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</si>
  <si>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</si>
  <si>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</si>
  <si>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</si>
  <si>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</si>
  <si>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</si>
  <si>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</si>
  <si>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</si>
  <si>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</si>
  <si>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</si>
  <si>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</si>
  <si>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</si>
  <si>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</si>
  <si>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</si>
  <si>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</si>
  <si>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</si>
  <si>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</si>
  <si>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</si>
  <si>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</si>
  <si>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</si>
  <si>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</si>
  <si>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</si>
  <si>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</si>
  <si>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</si>
  <si>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</si>
  <si>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</si>
  <si>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</si>
  <si>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</si>
  <si>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</si>
  <si>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</si>
  <si>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</si>
  <si>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</si>
  <si>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</si>
  <si>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</si>
  <si>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</si>
  <si>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</si>
  <si>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</si>
  <si>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</si>
  <si>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</si>
  <si>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</si>
  <si>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</si>
  <si>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</si>
  <si>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</si>
  <si>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</si>
  <si>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</si>
  <si>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</si>
  <si>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</si>
  <si>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</si>
  <si>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</si>
  <si>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</si>
  <si>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</si>
  <si>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</si>
  <si>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</si>
  <si>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</si>
  <si>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</si>
  <si>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</si>
  <si>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</si>
  <si>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</si>
  <si>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</si>
  <si>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</si>
  <si>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</si>
  <si>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</si>
  <si>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</si>
  <si>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</si>
  <si>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</si>
  <si>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</si>
  <si>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</si>
  <si>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</si>
  <si>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</si>
  <si>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</si>
  <si>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</si>
  <si>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</si>
  <si>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</si>
  <si>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</si>
  <si>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</si>
  <si>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</si>
  <si>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</si>
  <si>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</si>
  <si>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</si>
  <si>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</si>
  <si>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</si>
  <si>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</si>
  <si>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</si>
  <si>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</si>
  <si>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</si>
  <si>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</si>
  <si>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</si>
  <si>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</si>
  <si>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</si>
  <si>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</si>
  <si>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</si>
  <si>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</si>
  <si>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</si>
  <si>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</si>
  <si>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</si>
  <si>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</si>
  <si>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</si>
  <si>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</si>
  <si>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</si>
  <si>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</si>
  <si>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</si>
  <si>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</si>
  <si>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</si>
  <si>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</si>
  <si>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</si>
  <si>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</si>
  <si>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</si>
  <si>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</si>
  <si>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</si>
  <si>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</si>
  <si>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</si>
  <si>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</si>
  <si>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</si>
  <si>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</si>
  <si>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</si>
  <si>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</si>
  <si>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</si>
  <si>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</si>
  <si>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</si>
  <si>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</si>
  <si>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</si>
  <si>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</si>
  <si>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</si>
  <si>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</si>
  <si>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</si>
  <si>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</si>
  <si>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</si>
  <si>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</si>
  <si>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</si>
  <si>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</si>
  <si>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</si>
  <si>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</si>
  <si>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</si>
  <si>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</si>
  <si>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</si>
  <si>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</si>
  <si>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</si>
  <si>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</si>
  <si>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</si>
  <si>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</si>
  <si>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</si>
  <si>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</si>
  <si>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</si>
  <si>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</si>
  <si>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</si>
  <si>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</si>
  <si>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</si>
  <si>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</si>
  <si>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</si>
  <si>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</si>
  <si>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</si>
  <si>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</si>
  <si>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</si>
  <si>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</si>
  <si>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</si>
  <si>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</si>
  <si>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</si>
  <si>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</si>
  <si>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</si>
  <si>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</si>
  <si>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</si>
  <si>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</si>
  <si>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</si>
  <si>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</si>
  <si>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</si>
  <si>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</si>
  <si>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</si>
  <si>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</si>
  <si>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</si>
  <si>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</si>
  <si>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</si>
  <si>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</si>
  <si>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</si>
  <si>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</si>
  <si>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</si>
  <si>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</si>
  <si>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</si>
  <si>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</si>
  <si>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</si>
  <si>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</si>
  <si>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</si>
  <si>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</si>
  <si>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</si>
  <si>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</si>
  <si>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</si>
  <si>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</si>
  <si>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</si>
  <si>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</si>
  <si>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</si>
  <si>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</si>
  <si>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</si>
  <si>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</si>
  <si>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</si>
  <si>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</si>
  <si>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</si>
  <si>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</si>
  <si>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</si>
  <si>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</si>
  <si>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</si>
  <si>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</si>
  <si>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</si>
  <si>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</si>
  <si>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</si>
  <si>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</si>
  <si>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</si>
  <si>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</si>
  <si>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</si>
  <si>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</si>
  <si>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</si>
  <si>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</si>
  <si>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</si>
  <si>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</si>
  <si>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</si>
  <si>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</si>
  <si>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</si>
  <si>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</si>
  <si>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</si>
  <si>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</si>
  <si>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</si>
  <si>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</si>
  <si>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</si>
  <si>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</si>
  <si>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</si>
  <si>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</si>
  <si>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</si>
  <si>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</si>
  <si>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</si>
  <si>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</si>
  <si>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</si>
  <si>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</si>
  <si>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</si>
  <si>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</si>
  <si>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</si>
  <si>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</si>
  <si>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</si>
  <si>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</si>
  <si>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</si>
  <si>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</si>
  <si>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</si>
  <si>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</si>
  <si>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</si>
  <si>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</si>
  <si>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</si>
  <si>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</si>
  <si>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</si>
  <si>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</si>
  <si>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</si>
  <si>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</si>
  <si>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</si>
  <si>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</si>
  <si>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</si>
  <si>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</si>
  <si>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</si>
  <si>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</si>
  <si>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</si>
  <si>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</si>
  <si>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</si>
  <si>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</si>
  <si>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</si>
  <si>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</si>
  <si>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</si>
  <si>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</si>
  <si>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</si>
  <si>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</si>
  <si>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</si>
  <si>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</si>
  <si>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</si>
  <si>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</si>
  <si>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</si>
  <si>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</si>
  <si>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</si>
  <si>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</si>
  <si>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</si>
  <si>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</si>
  <si>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</si>
  <si>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</si>
  <si>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</si>
  <si>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</si>
  <si>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</si>
  <si>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</si>
  <si>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</si>
  <si>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</si>
  <si>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</si>
  <si>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</si>
  <si>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</si>
  <si>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</si>
  <si>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</si>
  <si>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</si>
  <si>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</si>
  <si>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</si>
  <si>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</si>
  <si>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</si>
  <si>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</si>
  <si>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</si>
  <si>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</si>
  <si>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</si>
  <si>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</si>
  <si>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</si>
  <si>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</si>
  <si>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</si>
  <si>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</si>
  <si>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</si>
  <si>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</si>
  <si>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</si>
  <si>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</si>
  <si>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</si>
  <si>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</si>
  <si>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</si>
  <si>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</si>
  <si>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</si>
  <si>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</si>
  <si>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</si>
  <si>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</si>
  <si>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</si>
  <si>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</si>
  <si>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</si>
  <si>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</si>
  <si>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</si>
  <si>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</si>
  <si>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</si>
  <si>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</si>
  <si>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</si>
  <si>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</si>
  <si>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</si>
  <si>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</si>
  <si>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</si>
  <si>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</si>
  <si>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</si>
  <si>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</si>
  <si>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</si>
  <si>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</si>
  <si>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</si>
  <si>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</si>
  <si>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</si>
  <si>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</si>
  <si>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</si>
  <si>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</si>
  <si>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</si>
  <si>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</si>
  <si>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</si>
  <si>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</si>
  <si>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</si>
  <si>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</si>
  <si>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</si>
  <si>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</si>
  <si>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</si>
  <si>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</si>
  <si>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</si>
  <si>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</si>
  <si>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</si>
  <si>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</si>
  <si>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</si>
  <si>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</si>
  <si>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</si>
  <si>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</si>
  <si>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</si>
  <si>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</si>
  <si>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</si>
  <si>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</si>
  <si>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</si>
  <si>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</si>
  <si>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</si>
  <si>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</si>
  <si>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</si>
  <si>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</si>
  <si>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</si>
  <si>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</si>
  <si>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</si>
  <si>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</si>
  <si>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</si>
  <si>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</si>
  <si>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</si>
  <si>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</si>
  <si>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</si>
  <si>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</si>
  <si>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</si>
  <si>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</si>
  <si>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</si>
  <si>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</si>
  <si>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</si>
  <si>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</si>
  <si>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</si>
  <si>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</si>
  <si>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</si>
  <si>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</si>
  <si>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</si>
  <si>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</si>
  <si>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</si>
  <si>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</si>
  <si>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</si>
  <si>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</si>
  <si>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</si>
  <si>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</si>
  <si>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</si>
  <si>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</si>
  <si>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</si>
  <si>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</si>
  <si>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</si>
  <si>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</si>
  <si>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</si>
  <si>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</si>
  <si>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</si>
  <si>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</si>
  <si>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</si>
  <si>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</si>
  <si>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</si>
  <si>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</si>
  <si>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</si>
  <si>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</si>
  <si>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</si>
  <si>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</si>
  <si>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</si>
  <si>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</si>
  <si>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</si>
  <si>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</si>
  <si>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</si>
  <si>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</si>
  <si>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</si>
  <si>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</si>
  <si>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</si>
  <si>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</si>
  <si>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</si>
  <si>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</si>
  <si>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</si>
  <si>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</si>
  <si>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</si>
  <si>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</si>
  <si>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</si>
  <si>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</si>
  <si>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</si>
  <si>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</si>
  <si>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</si>
  <si>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</si>
  <si>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</si>
  <si>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</si>
  <si>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</si>
  <si>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</si>
  <si>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</si>
  <si>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</si>
  <si>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</si>
  <si>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</si>
  <si>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</si>
  <si>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</si>
  <si>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</si>
  <si>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</si>
  <si>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</si>
  <si>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</si>
  <si>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</si>
  <si>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</si>
  <si>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</si>
  <si>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</si>
  <si>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</si>
  <si>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</si>
  <si>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</si>
  <si>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</si>
  <si>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</si>
  <si>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</si>
  <si>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</si>
  <si>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</si>
  <si>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</si>
  <si>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</si>
  <si>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</si>
  <si>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</si>
  <si>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</si>
  <si>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</si>
  <si>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</si>
  <si>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</si>
  <si>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</si>
  <si>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</si>
  <si>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</si>
  <si>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</si>
  <si>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</si>
  <si>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</si>
  <si>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</si>
  <si>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</si>
  <si>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</si>
  <si>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</si>
  <si>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</si>
  <si>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</si>
  <si>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</si>
  <si>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</si>
  <si>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</si>
  <si>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</si>
  <si>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</si>
  <si>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</si>
  <si>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</si>
  <si>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</si>
  <si>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</si>
  <si>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</si>
  <si>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</si>
  <si>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</si>
  <si>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</si>
  <si>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</si>
  <si>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</si>
  <si>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</si>
  <si>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</si>
  <si>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</si>
  <si>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</si>
  <si>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</si>
  <si>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</si>
  <si>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</si>
  <si>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</si>
  <si>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</si>
  <si>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</si>
  <si>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</si>
  <si>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</si>
  <si>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</si>
  <si>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</si>
  <si>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</si>
  <si>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</si>
  <si>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</si>
  <si>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</si>
  <si>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</si>
  <si>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</si>
  <si>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</si>
  <si>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</si>
  <si>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</si>
  <si>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</si>
  <si>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</si>
  <si>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</si>
  <si>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</si>
  <si>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</si>
  <si>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</si>
  <si>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</si>
  <si>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</si>
  <si>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</si>
  <si>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</si>
  <si>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</si>
  <si>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</si>
  <si>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</si>
  <si>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</si>
  <si>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</si>
  <si>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</si>
  <si>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</si>
  <si>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</si>
  <si>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</si>
  <si>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</si>
  <si>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</si>
  <si>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</si>
  <si>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</si>
  <si>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</si>
  <si>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</si>
  <si>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</si>
  <si>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</si>
  <si>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</si>
  <si>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</si>
  <si>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</si>
  <si>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</si>
  <si>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</si>
  <si>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</si>
  <si>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</si>
  <si>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</si>
  <si>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</si>
  <si>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</si>
  <si>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</si>
  <si>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</si>
  <si>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</si>
  <si>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</si>
  <si>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</si>
  <si>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</si>
  <si>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</si>
  <si>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</si>
  <si>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</si>
  <si>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</si>
  <si>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</si>
  <si>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</si>
  <si>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</si>
  <si>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</si>
  <si>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</si>
  <si>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</si>
  <si>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</si>
  <si>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</si>
  <si>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</si>
  <si>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</si>
  <si>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</si>
  <si>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</si>
  <si>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</si>
  <si>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</si>
  <si>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</si>
  <si>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</si>
  <si>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</si>
  <si>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</si>
  <si>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</si>
  <si>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</si>
  <si>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</si>
  <si>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</si>
  <si>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</si>
  <si>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</si>
  <si>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</si>
  <si>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</si>
  <si>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</si>
  <si>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</si>
  <si>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</si>
  <si>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</si>
  <si>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</si>
  <si>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</si>
  <si>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</si>
  <si>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</si>
  <si>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</si>
  <si>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</si>
  <si>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</si>
  <si>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</si>
  <si>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</si>
  <si>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</si>
  <si>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</si>
  <si>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</si>
  <si>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</si>
  <si>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</si>
  <si>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</si>
  <si>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</si>
  <si>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</si>
  <si>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</si>
  <si>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</si>
  <si>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</si>
  <si>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</si>
  <si>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</si>
  <si>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</si>
  <si>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</si>
  <si>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</si>
  <si>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</si>
  <si>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</si>
  <si>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</si>
  <si>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</si>
  <si>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</si>
  <si>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</si>
  <si>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</si>
  <si>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</si>
  <si>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</si>
  <si>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</si>
  <si>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</si>
  <si>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</si>
  <si>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</si>
  <si>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</si>
  <si>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</si>
  <si>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</si>
  <si>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</si>
  <si>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</si>
  <si>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</si>
  <si>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</si>
  <si>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</si>
  <si>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</si>
  <si>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</si>
  <si>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</si>
  <si>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</si>
  <si>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</si>
  <si>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</si>
  <si>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</si>
  <si>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</si>
  <si>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</si>
  <si>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</si>
  <si>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</si>
  <si>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</si>
  <si>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</si>
  <si>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</si>
  <si>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</si>
  <si>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</si>
  <si>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</si>
  <si>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</si>
  <si>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</si>
  <si>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</si>
  <si>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</si>
  <si>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</si>
  <si>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</si>
  <si>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</si>
  <si>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</si>
  <si>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</si>
  <si>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</si>
  <si>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</si>
  <si>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</si>
  <si>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</si>
  <si>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</si>
  <si>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</si>
  <si>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</si>
  <si>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</si>
  <si>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</si>
  <si>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</si>
  <si>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</si>
  <si>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</si>
  <si>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</si>
  <si>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</si>
  <si>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</si>
  <si>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</si>
  <si>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</si>
  <si>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</si>
  <si>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</si>
  <si>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</si>
  <si>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</si>
  <si>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</si>
  <si>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</si>
  <si>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</si>
  <si>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</si>
  <si>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</si>
  <si>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</si>
  <si>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</si>
  <si>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</si>
  <si>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</si>
  <si>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</si>
  <si>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</si>
  <si>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</si>
  <si>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</si>
  <si>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</si>
  <si>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</si>
  <si>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</si>
  <si>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</si>
  <si>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</si>
  <si>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</si>
  <si>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</si>
  <si>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</si>
  <si>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</si>
  <si>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</si>
  <si>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</si>
  <si>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</si>
  <si>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</si>
  <si>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</si>
  <si>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</si>
  <si>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</si>
  <si>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</si>
  <si>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</si>
  <si>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</si>
  <si>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</si>
  <si>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</si>
  <si>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</si>
  <si>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</si>
  <si>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</si>
  <si>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</si>
  <si>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</si>
  <si>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</si>
  <si>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</si>
  <si>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</si>
  <si>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</si>
  <si>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</si>
  <si>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</si>
  <si>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</si>
  <si>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</si>
  <si>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</si>
  <si>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</si>
  <si>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</si>
  <si>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</si>
  <si>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</si>
  <si>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</si>
  <si>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</si>
  <si>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</si>
  <si>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</si>
  <si>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</si>
  <si>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</si>
  <si>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</si>
  <si>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</si>
  <si>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</si>
  <si>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</si>
  <si>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</si>
  <si>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</si>
  <si>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</si>
  <si>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</si>
  <si>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</si>
  <si>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</si>
  <si>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</si>
  <si>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</si>
  <si>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</si>
  <si>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</si>
  <si>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</si>
  <si>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</si>
  <si>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</si>
  <si>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</si>
  <si>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</si>
  <si>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</si>
  <si>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</si>
  <si>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</si>
  <si>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</si>
  <si>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</si>
  <si>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</si>
  <si>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</si>
  <si>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</si>
  <si>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</si>
  <si>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</si>
  <si>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</si>
  <si>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</si>
  <si>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</si>
  <si>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</si>
  <si>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</si>
  <si>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</si>
  <si>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</si>
  <si>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</si>
  <si>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</si>
  <si>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</si>
  <si>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</si>
  <si>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</si>
  <si>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</si>
  <si>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</si>
  <si>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</si>
  <si>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</si>
  <si>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</si>
  <si>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</si>
  <si>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</si>
  <si>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</si>
  <si>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</si>
  <si>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</si>
  <si>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</si>
  <si>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</si>
  <si>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</si>
  <si>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</si>
  <si>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</si>
  <si>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</si>
  <si>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</si>
  <si>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</si>
  <si>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</si>
  <si>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</si>
  <si>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</si>
  <si>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</si>
  <si>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</si>
  <si>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</si>
  <si>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</si>
  <si>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</si>
  <si>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</si>
  <si>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</si>
  <si>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</si>
  <si>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</si>
  <si>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</si>
  <si>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</si>
  <si>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</si>
  <si>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</si>
  <si>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</si>
  <si>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</si>
  <si>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</si>
  <si>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</si>
  <si>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</si>
  <si>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</si>
  <si>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</si>
  <si>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</si>
  <si>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</si>
  <si>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</si>
  <si>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</si>
  <si>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</si>
  <si>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</si>
  <si>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</si>
  <si>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</si>
  <si>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</si>
  <si>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</si>
  <si>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</si>
  <si>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</si>
  <si>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</si>
  <si>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</si>
  <si>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</si>
  <si>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</si>
  <si>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</si>
  <si>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</si>
  <si>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</si>
  <si>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</si>
  <si>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</si>
  <si>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</si>
  <si>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</si>
  <si>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</si>
  <si>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</si>
  <si>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</si>
  <si>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</si>
  <si>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</si>
  <si>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</si>
  <si>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</si>
  <si>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</si>
  <si>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</si>
  <si>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</si>
  <si>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</si>
  <si>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</si>
  <si>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</si>
  <si>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</si>
  <si>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</si>
  <si>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</si>
  <si>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</si>
  <si>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</si>
  <si>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</si>
  <si>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</si>
  <si>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</si>
  <si>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</si>
  <si>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</si>
  <si>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</si>
  <si>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</si>
  <si>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</si>
  <si>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</si>
  <si>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</si>
  <si>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</si>
  <si>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</si>
  <si>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</si>
  <si>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</si>
  <si>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</si>
  <si>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</si>
  <si>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</si>
  <si>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</si>
  <si>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</si>
  <si>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</si>
  <si>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</si>
  <si>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</si>
  <si>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</si>
  <si>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</si>
  <si>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</si>
  <si>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</si>
  <si>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</si>
  <si>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</si>
  <si>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</si>
  <si>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</si>
  <si>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</si>
  <si>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</si>
  <si>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</si>
  <si>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</si>
  <si>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</si>
  <si>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</si>
  <si>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</si>
  <si>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</si>
  <si>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</si>
  <si>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</si>
  <si>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</si>
  <si>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</si>
  <si>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</si>
  <si>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</si>
  <si>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</si>
  <si>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</si>
  <si>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</si>
  <si>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</si>
  <si>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</si>
  <si>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</si>
  <si>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</si>
  <si>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</si>
  <si>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</si>
  <si>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</si>
  <si>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</si>
  <si>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</si>
  <si>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</si>
  <si>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</si>
  <si>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</si>
  <si>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</si>
  <si>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</si>
  <si>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</si>
  <si>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</si>
  <si>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</si>
  <si>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</si>
  <si>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</si>
  <si>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</si>
  <si>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</si>
  <si>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</si>
  <si>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</si>
  <si>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</si>
  <si>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</si>
  <si>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</si>
  <si>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</si>
  <si>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</si>
  <si>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</si>
  <si>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</si>
  <si>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</si>
  <si>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</si>
  <si>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</si>
  <si>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</si>
  <si>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</si>
  <si>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</si>
  <si>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</si>
  <si>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</si>
  <si>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</si>
  <si>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</si>
  <si>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</si>
  <si>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</si>
  <si>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</si>
  <si>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</si>
  <si>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</si>
  <si>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</si>
  <si>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</si>
  <si>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</si>
  <si>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</si>
  <si>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</si>
  <si>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</si>
  <si>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</si>
  <si>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</si>
  <si>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</si>
  <si>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</si>
  <si>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</si>
  <si>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</si>
  <si>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</si>
  <si>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</si>
  <si>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</si>
  <si>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</si>
  <si>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</si>
  <si>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</si>
  <si>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</si>
  <si>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</si>
  <si>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</si>
  <si>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</si>
  <si>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</si>
  <si>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</si>
  <si>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</si>
  <si>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</si>
  <si>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</si>
  <si>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</si>
  <si>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</si>
  <si>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</si>
  <si>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</si>
  <si>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</si>
  <si>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</si>
  <si>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</si>
  <si>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</si>
  <si>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</si>
  <si>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</si>
  <si>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</si>
  <si>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</si>
  <si>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</si>
  <si>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</si>
  <si>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</si>
  <si>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</si>
  <si>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</si>
  <si>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</si>
  <si>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</si>
  <si>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</si>
  <si>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</si>
  <si>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</si>
  <si>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</si>
  <si>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</si>
  <si>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</si>
  <si>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</si>
  <si>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</si>
  <si>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</si>
  <si>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</si>
  <si>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</si>
  <si>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</si>
  <si>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</si>
  <si>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</si>
  <si>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</si>
  <si>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</si>
  <si>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</si>
  <si>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</si>
  <si>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</si>
  <si>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</si>
  <si>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</si>
  <si>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</si>
  <si>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</si>
  <si>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</si>
  <si>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</si>
  <si>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</si>
  <si>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</si>
  <si>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</si>
  <si>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</si>
  <si>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</si>
  <si>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</si>
  <si>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</si>
  <si>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</si>
  <si>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</si>
  <si>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</si>
  <si>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</si>
  <si>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</si>
  <si>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</si>
  <si>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</si>
  <si>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</si>
  <si>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</si>
  <si>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</si>
  <si>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</si>
  <si>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</si>
  <si>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</si>
  <si>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</si>
  <si>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</si>
  <si>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</si>
  <si>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</si>
  <si>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</si>
  <si>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</si>
  <si>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</si>
  <si>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</si>
  <si>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</si>
  <si>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</si>
  <si>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</si>
  <si>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</si>
  <si>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</si>
  <si>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</si>
  <si>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</si>
  <si>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</si>
  <si>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</si>
  <si>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</si>
  <si>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</si>
  <si>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</si>
  <si>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</si>
  <si>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</si>
  <si>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</si>
  <si>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</si>
  <si>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</si>
  <si>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</si>
  <si>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</si>
  <si>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</si>
  <si>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</si>
  <si>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</si>
  <si>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</si>
  <si>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</si>
  <si>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</si>
  <si>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</si>
  <si>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</si>
  <si>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</si>
  <si>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</si>
  <si>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</si>
  <si>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</si>
  <si>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</si>
  <si>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</si>
  <si>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</si>
  <si>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</si>
  <si>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</si>
  <si>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</si>
  <si>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</si>
  <si>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</si>
  <si>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</si>
  <si>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</si>
  <si>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</si>
  <si>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</si>
  <si>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</si>
  <si>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</si>
  <si>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</si>
  <si>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</si>
  <si>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</si>
  <si>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</si>
  <si>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</si>
  <si>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</si>
  <si>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</si>
  <si>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</si>
  <si>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</si>
  <si>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</si>
  <si>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</si>
  <si>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</si>
  <si>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</si>
  <si>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</si>
  <si>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</si>
  <si>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</si>
  <si>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</si>
  <si>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</si>
  <si>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</si>
  <si>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</si>
  <si>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</si>
  <si>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</si>
  <si>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</si>
  <si>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</si>
  <si>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</si>
  <si>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</si>
  <si>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</si>
  <si>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</si>
  <si>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</si>
  <si>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</si>
  <si>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</si>
  <si>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</si>
  <si>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</si>
  <si>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</si>
  <si>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</si>
  <si>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</si>
  <si>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</si>
  <si>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</si>
  <si>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</si>
  <si>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</si>
  <si>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</si>
  <si>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</si>
  <si>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</si>
  <si>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</si>
  <si>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</si>
  <si>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</si>
  <si>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</si>
  <si>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</si>
  <si>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</si>
  <si>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</si>
  <si>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</si>
  <si>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</si>
  <si>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</si>
  <si>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</si>
  <si>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</si>
  <si>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</si>
  <si>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</si>
  <si>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</si>
  <si>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</si>
  <si>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</si>
  <si>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</si>
  <si>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</si>
  <si>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</si>
  <si>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</si>
  <si>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</si>
  <si>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</si>
  <si>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</si>
  <si>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</si>
  <si>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</si>
  <si>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</si>
  <si>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</si>
  <si>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</si>
  <si>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</si>
  <si>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</si>
  <si>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</si>
  <si>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</si>
  <si>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</si>
  <si>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</si>
  <si>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</si>
  <si>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</si>
  <si>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</si>
  <si>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</si>
  <si>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</si>
  <si>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</si>
  <si>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</si>
  <si>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</si>
  <si>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</si>
  <si>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</si>
  <si>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</si>
  <si>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</si>
  <si>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</si>
  <si>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</si>
  <si>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</si>
  <si>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</si>
  <si>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</si>
  <si>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</si>
  <si>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</si>
  <si>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</si>
  <si>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</si>
  <si>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</si>
  <si>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</si>
  <si>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</si>
  <si>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</si>
  <si>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</si>
  <si>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</si>
  <si>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</si>
  <si>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</si>
  <si>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</si>
  <si>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</si>
  <si>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</si>
  <si>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</si>
  <si>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</si>
  <si>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</si>
  <si>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</si>
  <si>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</si>
  <si>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</si>
  <si>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</si>
  <si>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</si>
  <si>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</si>
  <si>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</si>
  <si>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</si>
  <si>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</si>
  <si>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</si>
  <si>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</si>
  <si>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</si>
  <si>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</si>
  <si>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</si>
  <si>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</si>
  <si>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</si>
  <si>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</si>
  <si>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</si>
  <si>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</si>
  <si>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</si>
  <si>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</si>
  <si>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</si>
  <si>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</si>
  <si>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</si>
  <si>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</si>
  <si>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</si>
  <si>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</si>
  <si>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</si>
  <si>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</si>
  <si>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</si>
  <si>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</si>
  <si>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</si>
  <si>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</si>
  <si>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</si>
  <si>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</si>
  <si>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</si>
  <si>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</si>
  <si>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</si>
  <si>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</si>
  <si>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</si>
  <si>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</si>
  <si>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</si>
  <si>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</si>
  <si>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</si>
  <si>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</si>
  <si>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</si>
  <si>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</si>
  <si>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</si>
  <si>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</si>
  <si>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</si>
  <si>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</si>
  <si>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</si>
  <si>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</si>
  <si>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</si>
  <si>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</si>
  <si>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</si>
  <si>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</si>
  <si>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</si>
  <si>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</si>
  <si>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</si>
  <si>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</si>
  <si>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</si>
  <si>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</si>
  <si>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</si>
  <si>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</si>
  <si>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</si>
  <si>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</si>
  <si>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</si>
  <si>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</si>
  <si>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</si>
  <si>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</si>
  <si>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</si>
  <si>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</si>
  <si>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</si>
  <si>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</si>
  <si>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</si>
  <si>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</si>
  <si>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</si>
  <si>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</si>
  <si>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</si>
  <si>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</si>
  <si>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</si>
  <si>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</si>
  <si>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</si>
  <si>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</si>
  <si>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</si>
  <si>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</si>
  <si>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</si>
  <si>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</si>
  <si>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</si>
  <si>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</si>
  <si>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</si>
  <si>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</si>
  <si>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</si>
  <si>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</si>
  <si>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</si>
  <si>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</si>
  <si>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</si>
  <si>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</si>
  <si>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</si>
  <si>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</si>
  <si>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</si>
  <si>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</si>
  <si>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</si>
  <si>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</si>
  <si>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</si>
  <si>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</si>
  <si>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</si>
  <si>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</si>
  <si>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</si>
  <si>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</si>
  <si>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</si>
  <si>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</si>
  <si>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</si>
  <si>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</si>
  <si>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</si>
  <si>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</si>
  <si>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</si>
  <si>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</si>
  <si>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</si>
  <si>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</si>
  <si>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</si>
  <si>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</si>
  <si>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</si>
  <si>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</si>
  <si>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</si>
  <si>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</si>
  <si>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</si>
  <si>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</si>
  <si>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</si>
  <si>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</si>
  <si>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</si>
  <si>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</si>
  <si>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</si>
  <si>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</si>
  <si>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</si>
  <si>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</si>
  <si>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</si>
  <si>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</si>
  <si>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</si>
  <si>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</si>
  <si>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</si>
  <si>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</si>
  <si>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</si>
  <si>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</si>
  <si>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</si>
  <si>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</si>
  <si>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</si>
  <si>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</si>
  <si>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</si>
  <si>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</si>
  <si>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</si>
  <si>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</si>
  <si>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</si>
  <si>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</si>
  <si>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</si>
  <si>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</si>
  <si>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</si>
  <si>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</si>
  <si>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</si>
  <si>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</si>
  <si>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</si>
  <si>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</si>
  <si>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</si>
  <si>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</si>
  <si>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</si>
  <si>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</si>
  <si>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</si>
  <si>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</si>
  <si>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</si>
  <si>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</si>
  <si>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</si>
  <si>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</si>
  <si>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</si>
  <si>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</si>
  <si>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</si>
  <si>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</si>
  <si>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</si>
  <si>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</si>
  <si>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</si>
  <si>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</si>
  <si>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</si>
  <si>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</si>
  <si>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</si>
  <si>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</si>
  <si>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</si>
  <si>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</si>
  <si>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</si>
  <si>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</si>
  <si>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</si>
  <si>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</si>
  <si>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</si>
  <si>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</si>
  <si>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</si>
  <si>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</si>
  <si>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</si>
  <si>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</si>
  <si>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</si>
  <si>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</si>
  <si>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</si>
  <si>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</si>
  <si>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</si>
  <si>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</si>
  <si>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</si>
  <si>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</si>
  <si>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</si>
  <si>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</si>
  <si>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</si>
  <si>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</si>
  <si>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</si>
  <si>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</si>
  <si>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</si>
  <si>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</si>
  <si>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</si>
  <si>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</si>
  <si>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</si>
  <si>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</si>
  <si>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</si>
  <si>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</si>
  <si>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</si>
  <si>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</si>
  <si>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</si>
  <si>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</si>
  <si>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</si>
  <si>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</si>
  <si>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</si>
  <si>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</si>
  <si>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</si>
  <si>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</si>
  <si>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</si>
  <si>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</si>
  <si>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</si>
  <si>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</si>
  <si>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</si>
  <si>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</si>
  <si>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</si>
  <si>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</si>
  <si>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</si>
  <si>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</si>
  <si>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</si>
  <si>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</si>
  <si>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</si>
  <si>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</si>
  <si>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</si>
  <si>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</si>
  <si>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</si>
  <si>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</si>
  <si>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</si>
  <si>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</si>
  <si>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</si>
  <si>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</si>
  <si>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</si>
  <si>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</si>
  <si>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</si>
  <si>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</si>
  <si>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</si>
  <si>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</si>
  <si>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</si>
  <si>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</si>
  <si>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</si>
  <si>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</si>
  <si>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</si>
  <si>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</si>
  <si>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</si>
  <si>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</si>
  <si>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</si>
  <si>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</si>
  <si>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</si>
  <si>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</si>
  <si>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</si>
  <si>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</si>
  <si>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</si>
  <si>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</si>
  <si>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</si>
  <si>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</si>
  <si>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</si>
  <si>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</si>
  <si>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</si>
  <si>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</si>
  <si>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</si>
  <si>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</si>
  <si>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</si>
  <si>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</si>
  <si>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</si>
  <si>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</si>
  <si>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</si>
  <si>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</si>
  <si>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</si>
  <si>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</si>
  <si>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</si>
  <si>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</si>
  <si>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</si>
  <si>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</si>
  <si>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</si>
  <si>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</si>
  <si>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</si>
  <si>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</si>
  <si>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</si>
  <si>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</si>
  <si>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</si>
  <si>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</si>
  <si>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</si>
  <si>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</si>
  <si>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</si>
  <si>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</si>
  <si>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</si>
  <si>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</si>
  <si>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</si>
  <si>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</si>
  <si>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</si>
  <si>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</si>
  <si>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</si>
  <si>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</si>
  <si>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</si>
  <si>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</si>
  <si>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</si>
  <si>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</si>
  <si>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</si>
  <si>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</si>
  <si>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</si>
  <si>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</si>
  <si>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</si>
  <si>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</si>
  <si>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</si>
  <si>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</si>
  <si>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</si>
  <si>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</si>
  <si>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</si>
  <si>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</si>
  <si>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</si>
  <si>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</si>
  <si>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</si>
  <si>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</si>
  <si>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</si>
  <si>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</si>
  <si>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</si>
  <si>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</si>
  <si>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</si>
  <si>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</si>
  <si>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</si>
  <si>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</si>
  <si>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</si>
  <si>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</si>
  <si>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</si>
  <si>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</si>
  <si>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</si>
  <si>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</si>
  <si>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</si>
  <si>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</si>
  <si>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</si>
  <si>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</si>
  <si>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</si>
  <si>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</si>
  <si>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</si>
  <si>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</si>
  <si>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</si>
  <si>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</si>
  <si>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</si>
  <si>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</si>
  <si>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</si>
  <si>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</si>
  <si>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</si>
  <si>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</si>
  <si>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</si>
  <si>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</si>
  <si>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</si>
  <si>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</si>
  <si>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</si>
  <si>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</si>
  <si>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</si>
  <si>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</si>
  <si>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</si>
  <si>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</si>
  <si>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</si>
  <si>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</si>
  <si>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</si>
  <si>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</si>
  <si>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</si>
  <si>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</si>
  <si>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</si>
  <si>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</si>
  <si>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</si>
  <si>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</si>
  <si>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</si>
  <si>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</si>
  <si>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</si>
  <si>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</si>
  <si>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</si>
  <si>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</si>
  <si>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</si>
  <si>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</si>
  <si>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</si>
  <si>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</si>
  <si>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</si>
  <si>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</si>
  <si>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</si>
  <si>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</si>
  <si>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</si>
  <si>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</si>
  <si>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</si>
  <si>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</si>
  <si>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</si>
  <si>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</si>
  <si>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</si>
  <si>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</si>
  <si>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</si>
  <si>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</si>
  <si>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</si>
  <si>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</si>
  <si>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</si>
  <si>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</si>
  <si>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</si>
  <si>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</si>
  <si>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</si>
  <si>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</si>
  <si>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</si>
  <si>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</si>
  <si>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</si>
  <si>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</si>
  <si>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</si>
  <si>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</si>
  <si>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</si>
  <si>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</si>
  <si>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</si>
  <si>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</si>
  <si>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</si>
  <si>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</si>
  <si>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</si>
  <si>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</si>
  <si>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</si>
  <si>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</si>
  <si>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</si>
  <si>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</si>
  <si>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</si>
  <si>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</si>
  <si>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</si>
  <si>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</si>
  <si>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</si>
  <si>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</si>
  <si>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</si>
  <si>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</si>
  <si>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</si>
  <si>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</si>
  <si>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</si>
  <si>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</si>
  <si>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</si>
  <si>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</si>
  <si>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</si>
  <si>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</si>
  <si>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</si>
  <si>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</si>
  <si>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</si>
  <si>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</si>
  <si>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</si>
  <si>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</si>
  <si>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</si>
  <si>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</si>
  <si>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</si>
  <si>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</si>
  <si>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</si>
  <si>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</si>
  <si>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</si>
  <si>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</si>
  <si>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</si>
  <si>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</si>
  <si>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</si>
  <si>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</si>
  <si>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</si>
  <si>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</si>
  <si>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</si>
  <si>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</si>
  <si>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</si>
  <si>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</si>
  <si>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</si>
  <si>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</si>
  <si>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</si>
  <si>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</si>
  <si>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</si>
  <si>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</si>
  <si>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</si>
  <si>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</si>
  <si>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</si>
  <si>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</si>
  <si>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</si>
  <si>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</si>
  <si>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</si>
  <si>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</si>
  <si>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</si>
  <si>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</si>
  <si>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</si>
  <si>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</si>
  <si>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</si>
  <si>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</si>
  <si>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</si>
  <si>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</si>
  <si>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</si>
  <si>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</si>
  <si>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</si>
  <si>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</si>
  <si>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</si>
  <si>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</si>
  <si>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</si>
  <si>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</si>
  <si>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</si>
  <si>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</si>
  <si>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</si>
  <si>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</si>
  <si>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</si>
  <si>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</si>
  <si>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</si>
  <si>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</si>
  <si>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</si>
  <si>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</si>
  <si>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</si>
  <si>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</si>
  <si>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</si>
  <si>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</si>
  <si>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</si>
  <si>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</si>
  <si>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</si>
  <si>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</si>
  <si>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</si>
  <si>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</si>
  <si>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</si>
  <si>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</si>
  <si>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</si>
  <si>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</si>
  <si>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</si>
  <si>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</si>
  <si>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</si>
  <si>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</si>
  <si>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</si>
  <si>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</si>
  <si>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</si>
  <si>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</si>
  <si>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</si>
  <si>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</si>
  <si>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</si>
  <si>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</si>
  <si>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</si>
  <si>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</si>
  <si>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</si>
  <si>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</si>
  <si>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</si>
  <si>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</si>
  <si>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</si>
  <si>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</si>
  <si>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</si>
  <si>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</si>
  <si>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</si>
  <si>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</si>
  <si>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</si>
  <si>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</si>
  <si>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</si>
  <si>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</si>
  <si>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</si>
  <si>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</si>
  <si>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</si>
  <si>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</si>
  <si>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</si>
  <si>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</si>
  <si>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</si>
  <si>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</si>
  <si>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</si>
  <si>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</si>
  <si>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</si>
  <si>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</si>
  <si>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</si>
  <si>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</si>
  <si>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</si>
  <si>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</si>
  <si>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</si>
  <si>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</si>
  <si>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</si>
  <si>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</si>
  <si>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</si>
  <si>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</si>
  <si>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</si>
  <si>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</si>
  <si>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</si>
  <si>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</si>
  <si>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</si>
  <si>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</si>
  <si>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</si>
  <si>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</si>
  <si>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</si>
  <si>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</si>
  <si>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</si>
  <si>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</si>
  <si>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</si>
  <si>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</si>
  <si>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</si>
  <si>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</si>
  <si>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</si>
  <si>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</si>
  <si>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</si>
  <si>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</si>
  <si>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</si>
  <si>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</si>
  <si>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</si>
  <si>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</si>
  <si>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</si>
  <si>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</si>
  <si>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</si>
  <si>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</si>
  <si>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</si>
  <si>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</si>
  <si>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</si>
  <si>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</si>
  <si>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</si>
  <si>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</si>
  <si>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</si>
  <si>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</si>
  <si>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</si>
  <si>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</si>
  <si>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</si>
  <si>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</si>
  <si>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</si>
  <si>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</si>
  <si>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</si>
  <si>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</si>
  <si>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</si>
  <si>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</si>
  <si>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</si>
  <si>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</si>
  <si>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</si>
  <si>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</si>
  <si>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</si>
  <si>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</si>
  <si>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</si>
  <si>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</si>
  <si>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</si>
  <si>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</si>
  <si>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</si>
  <si>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</si>
  <si>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</si>
  <si>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</si>
  <si>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</si>
  <si>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</si>
  <si>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</si>
  <si>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</si>
  <si>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</si>
  <si>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</si>
  <si>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</si>
  <si>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</si>
  <si>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</si>
  <si>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</si>
  <si>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</si>
  <si>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</si>
  <si>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</si>
  <si>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</si>
  <si>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</si>
  <si>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</si>
  <si>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</si>
  <si>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</si>
  <si>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</si>
  <si>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</si>
  <si>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</si>
  <si>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</si>
  <si>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</si>
  <si>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</si>
  <si>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</si>
  <si>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</si>
  <si>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</si>
  <si>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</si>
  <si>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</si>
  <si>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</si>
  <si>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</si>
  <si>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</si>
  <si>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</si>
  <si>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</si>
  <si>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</si>
  <si>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</si>
  <si>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</si>
  <si>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</si>
  <si>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</si>
  <si>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</si>
  <si>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</si>
  <si>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</si>
  <si>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</si>
  <si>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</si>
  <si>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</si>
  <si>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</si>
  <si>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</si>
  <si>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</si>
  <si>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</si>
  <si>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</si>
  <si>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</si>
  <si>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</si>
  <si>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</si>
  <si>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</si>
  <si>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</si>
  <si>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</si>
  <si>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</si>
  <si>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</si>
  <si>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</si>
  <si>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</si>
  <si>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</si>
  <si>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</si>
  <si>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</si>
  <si>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</si>
  <si>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</si>
  <si>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</si>
  <si>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</si>
  <si>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</si>
  <si>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</si>
  <si>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</si>
  <si>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</si>
  <si>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</si>
  <si>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</si>
  <si>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</si>
  <si>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</si>
  <si>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</si>
  <si>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</si>
  <si>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</si>
  <si>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</si>
  <si>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</si>
  <si>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</si>
  <si>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</si>
  <si>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</si>
  <si>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</si>
  <si>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</si>
  <si>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</si>
  <si>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</si>
  <si>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</si>
  <si>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</si>
  <si>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</si>
  <si>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</si>
  <si>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</si>
  <si>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</si>
  <si>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</si>
  <si>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</si>
  <si>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</si>
  <si>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</si>
  <si>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</si>
  <si>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</si>
  <si>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</si>
  <si>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</si>
  <si>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</si>
  <si>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</si>
  <si>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</si>
  <si>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</si>
  <si>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</si>
  <si>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</si>
  <si>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</si>
  <si>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</si>
  <si>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</si>
  <si>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</si>
  <si>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</si>
  <si>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</si>
  <si>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</si>
  <si>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</si>
  <si>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</si>
  <si>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</si>
  <si>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</si>
  <si>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</si>
  <si>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</si>
  <si>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</si>
  <si>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</si>
  <si>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</si>
  <si>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</si>
  <si>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</si>
  <si>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</si>
  <si>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</si>
  <si>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</si>
  <si>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</si>
  <si>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</si>
  <si>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</si>
  <si>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</si>
  <si>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</si>
  <si>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</si>
  <si>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</si>
  <si>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</si>
  <si>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</si>
  <si>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</si>
  <si>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</si>
  <si>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</si>
  <si>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</si>
  <si>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</si>
  <si>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</si>
  <si>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</si>
  <si>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</si>
  <si>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</si>
  <si>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</si>
  <si>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</si>
  <si>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</si>
  <si>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</si>
  <si>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</si>
  <si>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</si>
  <si>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</si>
  <si>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</si>
  <si>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</si>
  <si>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</si>
  <si>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</si>
  <si>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</si>
  <si>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</si>
  <si>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</si>
  <si>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</si>
  <si>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</si>
  <si>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</si>
  <si>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</si>
  <si>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</si>
  <si>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</si>
  <si>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</si>
  <si>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</si>
  <si>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</si>
  <si>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</si>
  <si>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</si>
  <si>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</si>
  <si>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</si>
  <si>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</si>
  <si>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</si>
  <si>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</si>
  <si>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</si>
  <si>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</si>
  <si>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</si>
  <si>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</si>
  <si>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</si>
  <si>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</si>
  <si>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</si>
  <si>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</si>
  <si>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</si>
  <si>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</si>
  <si>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</si>
  <si>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</si>
  <si>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</si>
  <si>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</si>
  <si>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</si>
  <si>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</si>
  <si>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</si>
  <si>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</si>
  <si>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</si>
  <si>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</si>
  <si>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</si>
  <si>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</si>
  <si>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</si>
  <si>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</si>
  <si>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</si>
  <si>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</si>
  <si>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</si>
  <si>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</si>
  <si>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</si>
  <si>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</si>
  <si>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</si>
  <si>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</si>
  <si>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</si>
  <si>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</si>
  <si>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</si>
  <si>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</si>
  <si>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</si>
  <si>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</si>
  <si>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</si>
  <si>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</si>
  <si>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</si>
  <si>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</si>
  <si>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</si>
  <si>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</si>
  <si>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</si>
  <si>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</si>
  <si>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</si>
  <si>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</si>
  <si>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</si>
  <si>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</si>
  <si>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</si>
  <si>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</si>
  <si>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</si>
  <si>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</si>
  <si>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</si>
  <si>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</si>
  <si>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</si>
  <si>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</si>
  <si>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</si>
  <si>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</si>
  <si>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</si>
  <si>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</si>
  <si>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</si>
  <si>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</si>
  <si>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</si>
  <si>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</si>
  <si>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</si>
  <si>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</si>
  <si>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</si>
  <si>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</si>
  <si>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</si>
  <si>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</si>
  <si>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</si>
  <si>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</si>
  <si>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</si>
  <si>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</si>
  <si>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</si>
  <si>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</si>
  <si>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</si>
  <si>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</si>
  <si>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</si>
  <si>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</si>
  <si>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</si>
  <si>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</si>
  <si>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</si>
  <si>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</si>
  <si>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</si>
  <si>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</si>
  <si>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</si>
  <si>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</si>
  <si>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</si>
  <si>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</si>
  <si>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</si>
  <si>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</si>
  <si>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</si>
  <si>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</si>
  <si>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</si>
  <si>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</si>
  <si>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</si>
  <si>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</si>
  <si>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</si>
  <si>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</si>
  <si>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</si>
  <si>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</si>
  <si>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</si>
  <si>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</si>
  <si>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</si>
  <si>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</si>
  <si>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</si>
  <si>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</si>
  <si>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</si>
  <si>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</si>
  <si>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</si>
  <si>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</si>
  <si>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</si>
  <si>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</si>
  <si>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</si>
  <si>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</si>
  <si>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</si>
  <si>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</si>
  <si>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</si>
  <si>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</si>
  <si>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</si>
  <si>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</si>
  <si>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</si>
  <si>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</si>
  <si>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</si>
  <si>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</si>
  <si>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</si>
  <si>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</si>
  <si>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</si>
  <si>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</si>
  <si>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</si>
  <si>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</si>
  <si>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</si>
  <si>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</si>
  <si>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</si>
  <si>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</si>
  <si>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</si>
  <si>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</si>
  <si>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</si>
  <si>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</si>
  <si>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</si>
  <si>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</si>
  <si>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</si>
  <si>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</si>
  <si>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</si>
  <si>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</si>
  <si>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</si>
  <si>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</si>
  <si>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</si>
  <si>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</si>
  <si>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</si>
  <si>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</si>
  <si>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</si>
  <si>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</si>
  <si>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</si>
  <si>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</si>
  <si>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</si>
  <si>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</si>
  <si>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</si>
  <si>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</si>
  <si>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</si>
  <si>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</si>
  <si>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</si>
  <si>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</si>
  <si>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</si>
  <si>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</si>
  <si>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</si>
  <si>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</si>
  <si>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</si>
  <si>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</si>
  <si>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</si>
  <si>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</si>
  <si>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</si>
  <si>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</si>
  <si>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</si>
  <si>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</si>
  <si>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</si>
  <si>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</si>
  <si>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</si>
  <si>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</si>
  <si>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</si>
  <si>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</si>
  <si>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</si>
  <si>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</si>
  <si>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</si>
  <si>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</si>
  <si>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</si>
  <si>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</si>
  <si>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</si>
  <si>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</si>
  <si>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</si>
  <si>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</si>
  <si>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</si>
  <si>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</si>
  <si>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</si>
  <si>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</si>
  <si>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</si>
  <si>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</si>
  <si>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</si>
  <si>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</si>
  <si>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</si>
  <si>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</si>
  <si>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</si>
  <si>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</si>
  <si>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</si>
  <si>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</si>
  <si>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</si>
  <si>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</si>
  <si>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</si>
  <si>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</si>
  <si>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</si>
  <si>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</si>
  <si>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</si>
  <si>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</si>
  <si>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</si>
  <si>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</si>
  <si>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</si>
  <si>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</si>
  <si>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</si>
  <si>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</si>
  <si>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</si>
  <si>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</si>
  <si>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</si>
  <si>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</si>
  <si>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</si>
  <si>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</si>
  <si>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</si>
  <si>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</si>
  <si>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</si>
  <si>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</si>
  <si>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</si>
  <si>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</si>
  <si>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</si>
  <si>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</si>
  <si>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</si>
  <si>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</si>
  <si>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</si>
  <si>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</si>
  <si>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</si>
  <si>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</si>
  <si>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</si>
  <si>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</si>
  <si>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</si>
  <si>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</si>
  <si>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</si>
  <si>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</si>
  <si>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</si>
  <si>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</si>
  <si>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</si>
  <si>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</si>
  <si>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</si>
  <si>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</si>
  <si>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</si>
  <si>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</si>
  <si>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</si>
  <si>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</si>
  <si>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</si>
  <si>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</si>
  <si>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</si>
  <si>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</si>
  <si>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</si>
  <si>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</si>
  <si>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</si>
  <si>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</si>
  <si>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</si>
  <si>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</si>
  <si>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</si>
  <si>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</si>
  <si>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</si>
  <si>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</si>
  <si>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</si>
  <si>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</si>
  <si>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</si>
  <si>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</si>
  <si>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</si>
  <si>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</si>
  <si>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</si>
  <si>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</si>
  <si>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</si>
  <si>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</si>
  <si>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</si>
  <si>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</si>
  <si>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</si>
  <si>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</si>
  <si>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</si>
  <si>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</si>
  <si>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</si>
  <si>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</si>
  <si>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</si>
  <si>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</si>
  <si>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</si>
  <si>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</si>
  <si>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</si>
  <si>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</si>
  <si>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</si>
  <si>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</si>
  <si>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</si>
  <si>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</si>
  <si>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</si>
  <si>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</si>
  <si>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</si>
  <si>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</si>
  <si>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</si>
  <si>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</si>
  <si>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</si>
  <si>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</si>
  <si>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</si>
  <si>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</si>
  <si>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</si>
  <si>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</si>
  <si>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</si>
  <si>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</si>
  <si>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</si>
  <si>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</si>
  <si>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</si>
  <si>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</si>
  <si>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</si>
  <si>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</si>
  <si>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</si>
  <si>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</si>
  <si>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</si>
  <si>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</si>
  <si>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</si>
  <si>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</si>
  <si>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</si>
  <si>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</si>
  <si>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</si>
  <si>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</si>
  <si>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</si>
  <si>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</si>
  <si>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</si>
  <si>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</si>
  <si>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</si>
  <si>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</si>
  <si>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</si>
  <si>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</si>
  <si>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</si>
  <si>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</si>
  <si>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</si>
  <si>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</si>
  <si>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</si>
  <si>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</si>
  <si>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</si>
  <si>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</si>
  <si>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</si>
  <si>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</si>
  <si>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</si>
  <si>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</si>
  <si>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</si>
  <si>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</si>
  <si>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</si>
  <si>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</si>
  <si>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</si>
  <si>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</si>
  <si>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</si>
  <si>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</si>
  <si>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</si>
  <si>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</si>
  <si>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</si>
  <si>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</si>
  <si>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</si>
  <si>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</si>
  <si>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</si>
  <si>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</si>
  <si>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</si>
  <si>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</si>
  <si>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</si>
  <si>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</si>
  <si>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</si>
  <si>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</si>
  <si>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</si>
  <si>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</si>
  <si>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</si>
  <si>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</si>
  <si>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</si>
  <si>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</si>
  <si>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</si>
  <si>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</si>
  <si>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</si>
  <si>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</si>
  <si>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</si>
  <si>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</si>
  <si>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</si>
  <si>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</si>
  <si>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</si>
  <si>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</si>
  <si>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</si>
  <si>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</si>
  <si>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</si>
  <si>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</si>
  <si>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</si>
  <si>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</si>
  <si>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</si>
  <si>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</si>
  <si>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</si>
  <si>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</si>
  <si>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</si>
  <si>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</si>
  <si>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</si>
  <si>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</si>
  <si>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</si>
  <si>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</si>
  <si>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</si>
  <si>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</si>
  <si>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</si>
  <si>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</si>
  <si>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</si>
  <si>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</si>
  <si>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</si>
  <si>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</si>
  <si>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</si>
  <si>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</si>
  <si>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</si>
  <si>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</si>
  <si>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</si>
  <si>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</si>
  <si>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</si>
  <si>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</si>
  <si>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</si>
  <si>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</si>
  <si>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</si>
  <si>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</si>
  <si>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</si>
  <si>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</si>
  <si>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</si>
  <si>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</si>
  <si>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</si>
  <si>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</si>
  <si>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</si>
  <si>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</si>
  <si>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</si>
  <si>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</si>
  <si>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</si>
  <si>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</si>
  <si>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</si>
  <si>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</si>
  <si>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</si>
  <si>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</si>
  <si>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</si>
  <si>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</si>
  <si>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</si>
  <si>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</si>
  <si>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</si>
  <si>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</si>
  <si>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</si>
  <si>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</si>
  <si>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</si>
  <si>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</si>
  <si>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</si>
  <si>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</si>
  <si>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</si>
  <si>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</si>
  <si>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</si>
  <si>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</si>
  <si>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</si>
  <si>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</si>
  <si>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</si>
  <si>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</si>
  <si>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</si>
  <si>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</si>
  <si>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</si>
  <si>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</si>
  <si>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</si>
  <si>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</si>
  <si>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</si>
  <si>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</si>
  <si>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</si>
  <si>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</si>
  <si>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</si>
  <si>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</si>
  <si>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</si>
  <si>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</si>
  <si>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</si>
  <si>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</si>
  <si>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</si>
  <si>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</si>
  <si>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</si>
  <si>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</si>
  <si>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</si>
  <si>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</si>
  <si>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</si>
  <si>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</si>
  <si>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</si>
  <si>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</si>
  <si>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</si>
  <si>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</si>
  <si>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</si>
  <si>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</si>
  <si>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</si>
  <si>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</si>
  <si>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</si>
  <si>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</si>
  <si>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</si>
  <si>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</si>
  <si>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</si>
  <si>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</si>
  <si>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</si>
  <si>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</si>
  <si>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</si>
  <si>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</si>
  <si>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</si>
  <si>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</si>
  <si>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</si>
  <si>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</si>
  <si>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</si>
  <si>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</si>
  <si>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</si>
  <si>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</si>
  <si>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</si>
  <si>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</si>
  <si>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</si>
  <si>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</si>
  <si>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</si>
  <si>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</si>
  <si>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</si>
  <si>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</si>
  <si>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</si>
  <si>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</si>
  <si>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</si>
  <si>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</si>
  <si>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</si>
  <si>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</si>
  <si>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</si>
  <si>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</si>
  <si>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</si>
  <si>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</si>
  <si>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</si>
  <si>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</si>
  <si>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</si>
  <si>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</si>
  <si>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</si>
  <si>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</si>
  <si>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</si>
  <si>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</si>
  <si>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</si>
  <si>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</si>
  <si>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</si>
  <si>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</si>
  <si>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</si>
  <si>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</si>
  <si>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</si>
  <si>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</si>
  <si>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</si>
  <si>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</si>
  <si>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</si>
  <si>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</si>
  <si>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</si>
  <si>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</si>
  <si>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</si>
  <si>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</si>
  <si>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</si>
  <si>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</si>
  <si>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</si>
  <si>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</si>
  <si>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</si>
  <si>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</si>
  <si>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</si>
  <si>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</si>
  <si>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</si>
  <si>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</si>
  <si>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</si>
  <si>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</si>
  <si>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</si>
  <si>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</si>
  <si>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</si>
  <si>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</si>
  <si>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</si>
  <si>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</si>
  <si>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</si>
  <si>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</si>
  <si>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</si>
  <si>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</si>
  <si>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</si>
  <si>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</si>
  <si>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</si>
  <si>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</si>
  <si>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</si>
  <si>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</si>
  <si>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</si>
  <si>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</si>
  <si>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</si>
  <si>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</si>
  <si>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</si>
  <si>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</si>
  <si>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</si>
  <si>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</si>
  <si>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</si>
  <si>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</si>
  <si>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</si>
  <si>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</si>
  <si>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</si>
  <si>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</si>
  <si>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</si>
  <si>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</si>
  <si>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</si>
  <si>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</si>
  <si>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</si>
  <si>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</si>
  <si>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</si>
  <si>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</si>
  <si>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</si>
  <si>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</si>
  <si>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</si>
  <si>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</si>
  <si>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</si>
  <si>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</si>
  <si>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</si>
  <si>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</si>
  <si>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</si>
  <si>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</si>
  <si>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</si>
  <si>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</si>
  <si>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</si>
  <si>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</si>
  <si>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</si>
  <si>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</si>
  <si>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</si>
  <si>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</si>
  <si>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</si>
  <si>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</si>
  <si>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</si>
  <si>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</si>
  <si>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</si>
  <si>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</si>
  <si>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</si>
  <si>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</si>
  <si>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</si>
  <si>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</si>
  <si>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</si>
  <si>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</si>
  <si>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</si>
  <si>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</si>
  <si>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</si>
  <si>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</si>
  <si>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</si>
  <si>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</si>
  <si>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</si>
  <si>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</si>
  <si>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</si>
  <si>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</si>
  <si>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</si>
  <si>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</si>
  <si>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</si>
  <si>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</si>
  <si>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</si>
  <si>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</si>
  <si>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</si>
  <si>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</si>
  <si>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</si>
  <si>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</si>
  <si>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</si>
  <si>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</si>
  <si>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</si>
  <si>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</si>
  <si>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</si>
  <si>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</si>
  <si>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</si>
  <si>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</si>
  <si>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</si>
  <si>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</si>
  <si>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</si>
  <si>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</si>
  <si>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</si>
  <si>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</si>
  <si>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</si>
  <si>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</si>
  <si>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</si>
  <si>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</si>
  <si>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</si>
  <si>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</si>
  <si>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</si>
  <si>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</si>
  <si>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</si>
  <si>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</si>
  <si>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</si>
  <si>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</si>
  <si>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</si>
  <si>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</si>
  <si>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</si>
  <si>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</si>
  <si>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</si>
  <si>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</si>
  <si>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</si>
  <si>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</si>
  <si>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</si>
  <si>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</si>
  <si>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</si>
  <si>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</si>
  <si>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</si>
  <si>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</si>
  <si>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</si>
  <si>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</si>
  <si>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</si>
  <si>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</si>
  <si>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</si>
  <si>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</si>
  <si>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</si>
  <si>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</si>
  <si>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</si>
  <si>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</si>
  <si>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</si>
  <si>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</si>
  <si>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</si>
  <si>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</si>
  <si>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</si>
  <si>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</si>
  <si>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</si>
  <si>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</si>
  <si>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</si>
  <si>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</si>
  <si>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</si>
  <si>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</si>
  <si>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</si>
  <si>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</si>
  <si>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</si>
  <si>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</si>
  <si>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</si>
  <si>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</si>
  <si>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</si>
  <si>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</si>
  <si>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</si>
  <si>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</si>
  <si>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</si>
  <si>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</si>
  <si>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</si>
  <si>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</si>
  <si>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</si>
  <si>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</si>
  <si>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</si>
  <si>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</si>
  <si>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</si>
  <si>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</si>
  <si>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</si>
  <si>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</si>
  <si>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</si>
  <si>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</si>
  <si>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</si>
  <si>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</si>
  <si>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</si>
  <si>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</si>
  <si>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</si>
  <si>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</si>
  <si>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</si>
  <si>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</si>
  <si>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</si>
  <si>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</si>
  <si>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</si>
  <si>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</si>
  <si>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</si>
  <si>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</si>
  <si>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</si>
  <si>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</si>
  <si>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</si>
  <si>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</si>
  <si>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</si>
  <si>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</si>
  <si>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</si>
  <si>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</si>
  <si>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</si>
  <si>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</si>
  <si>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</si>
  <si>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</si>
  <si>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</si>
  <si>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</si>
  <si>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</si>
  <si>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</si>
  <si>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</si>
  <si>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</si>
  <si>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</si>
  <si>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</si>
  <si>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</si>
  <si>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</si>
  <si>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</si>
  <si>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</si>
  <si>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</si>
  <si>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</si>
  <si>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</si>
  <si>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</si>
  <si>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</si>
  <si>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</si>
  <si>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</si>
  <si>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</si>
  <si>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</si>
  <si>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</si>
  <si>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</si>
  <si>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</si>
  <si>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</si>
  <si>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</si>
  <si>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</si>
  <si>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</si>
  <si>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</si>
  <si>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</si>
  <si>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</si>
  <si>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</si>
  <si>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</si>
  <si>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</si>
  <si>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</si>
  <si>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</si>
  <si>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</si>
  <si>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</si>
  <si>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</si>
  <si>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</si>
  <si>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</si>
  <si>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</si>
  <si>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</si>
  <si>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</si>
  <si>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</si>
  <si>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</si>
  <si>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</si>
  <si>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</si>
  <si>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</si>
  <si>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</si>
  <si>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</si>
  <si>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</si>
  <si>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</si>
  <si>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</si>
  <si>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</si>
  <si>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</si>
  <si>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</si>
  <si>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</si>
  <si>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</si>
  <si>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</si>
  <si>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</si>
  <si>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</si>
  <si>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</si>
  <si>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</si>
  <si>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</si>
  <si>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</si>
  <si>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</si>
  <si>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</si>
  <si>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</si>
  <si>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</si>
  <si>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</si>
  <si>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</si>
  <si>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</si>
  <si>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</si>
  <si>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</si>
  <si>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</si>
  <si>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</si>
  <si>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</si>
  <si>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</si>
  <si>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</si>
  <si>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</si>
  <si>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</si>
  <si>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</si>
  <si>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</si>
  <si>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</si>
  <si>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</si>
  <si>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</si>
  <si>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</si>
  <si>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</si>
  <si>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</si>
  <si>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</si>
  <si>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</si>
  <si>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</si>
  <si>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</si>
  <si>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</si>
  <si>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</si>
  <si>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</si>
  <si>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</si>
  <si>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</si>
  <si>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</si>
  <si>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</si>
  <si>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</si>
  <si>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</si>
  <si>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</si>
  <si>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</si>
  <si>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</si>
  <si>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</si>
  <si>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</si>
  <si>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</si>
  <si>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</si>
  <si>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</si>
  <si>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</si>
  <si>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</si>
  <si>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</si>
  <si>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</si>
  <si>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</si>
  <si>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</si>
  <si>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</si>
  <si>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</si>
  <si>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</si>
  <si>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</si>
  <si>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</si>
  <si>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</si>
  <si>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</si>
  <si>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</si>
  <si>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</si>
  <si>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</si>
  <si>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</si>
  <si>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</si>
  <si>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</si>
  <si>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</si>
  <si>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</si>
  <si>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</si>
  <si>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</si>
  <si>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</si>
  <si>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</si>
  <si>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</si>
  <si>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</si>
  <si>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</si>
  <si>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</si>
  <si>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</si>
  <si>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</si>
  <si>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</si>
  <si>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</si>
  <si>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</si>
  <si>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</si>
  <si>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</si>
  <si>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</si>
  <si>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</si>
  <si>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</si>
  <si>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</si>
  <si>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</si>
  <si>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</si>
  <si>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</si>
  <si>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</si>
  <si>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</si>
  <si>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</si>
  <si>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</si>
  <si>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</si>
  <si>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</si>
  <si>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</si>
  <si>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</si>
  <si>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</si>
  <si>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</si>
  <si>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</si>
  <si>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</si>
  <si>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</si>
  <si>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</si>
  <si>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</si>
  <si>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</si>
  <si>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</si>
  <si>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</si>
  <si>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</si>
  <si>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</si>
  <si>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</si>
  <si>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</si>
  <si>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</si>
  <si>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</si>
  <si>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</si>
  <si>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</si>
  <si>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</si>
  <si>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</si>
  <si>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</si>
  <si>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</si>
  <si>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</si>
  <si>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</si>
  <si>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</si>
  <si>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</si>
  <si>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</si>
  <si>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</si>
  <si>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</si>
  <si>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</si>
  <si>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</si>
  <si>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</si>
  <si>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</si>
  <si>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</si>
  <si>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</si>
  <si>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</si>
  <si>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</si>
  <si>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</si>
  <si>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</si>
  <si>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</si>
  <si>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</si>
  <si>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</si>
  <si>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</si>
  <si>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</si>
  <si>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</si>
  <si>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</si>
  <si>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</si>
  <si>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</si>
  <si>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</si>
  <si>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</si>
  <si>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</si>
  <si>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</si>
  <si>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</si>
  <si>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</si>
  <si>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</si>
  <si>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</si>
  <si>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</si>
  <si>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</si>
  <si>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</si>
  <si>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</si>
  <si>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</si>
  <si>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</si>
  <si>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</si>
  <si>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</si>
  <si>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</si>
  <si>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</si>
  <si>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</si>
  <si>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</si>
  <si>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</si>
  <si>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</si>
  <si>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</si>
  <si>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</si>
  <si>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</si>
  <si>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</si>
  <si>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</si>
  <si>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</si>
  <si>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</si>
  <si>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</si>
  <si>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</si>
  <si>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</si>
  <si>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</si>
  <si>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</si>
  <si>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</si>
  <si>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</si>
  <si>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</si>
  <si>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</si>
  <si>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</si>
  <si>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</si>
  <si>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</si>
  <si>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</si>
  <si>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</si>
  <si>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</si>
  <si>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</si>
  <si>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</si>
  <si>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</si>
  <si>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</si>
  <si>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</si>
  <si>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</si>
  <si>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</si>
  <si>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</si>
  <si>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</si>
  <si>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</si>
  <si>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</si>
  <si>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</si>
  <si>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</si>
  <si>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</si>
  <si>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</si>
  <si>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</si>
  <si>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</si>
  <si>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</si>
  <si>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</si>
  <si>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</si>
  <si>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</si>
  <si>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</si>
  <si>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</si>
  <si>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</si>
  <si>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</si>
  <si>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</si>
  <si>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</si>
  <si>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</si>
  <si>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</si>
  <si>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</si>
  <si>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</si>
  <si>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</si>
  <si>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</si>
  <si>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</si>
  <si>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</si>
  <si>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</si>
  <si>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</si>
  <si>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</si>
  <si>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</si>
  <si>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</si>
  <si>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</si>
  <si>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</si>
  <si>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</si>
  <si>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</si>
  <si>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</si>
  <si>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</si>
  <si>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</si>
  <si>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</si>
  <si>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</si>
  <si>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</si>
  <si>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</si>
  <si>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</si>
  <si>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</si>
  <si>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</si>
  <si>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</si>
  <si>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</si>
  <si>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</si>
  <si>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</si>
  <si>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</si>
  <si>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</si>
  <si>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</si>
  <si>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</si>
  <si>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</si>
  <si>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</si>
  <si>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</si>
  <si>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</si>
  <si>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</si>
  <si>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</si>
  <si>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</si>
  <si>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</si>
  <si>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</si>
  <si>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</si>
  <si>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</si>
  <si>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</si>
  <si>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</si>
  <si>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</si>
  <si>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</si>
  <si>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</si>
  <si>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</si>
  <si>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</si>
  <si>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</si>
  <si>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</si>
  <si>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</si>
  <si>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</si>
  <si>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</si>
  <si>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</si>
  <si>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</si>
  <si>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</si>
  <si>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</si>
  <si>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</si>
  <si>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</si>
  <si>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</si>
  <si>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</si>
  <si>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</si>
  <si>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</si>
  <si>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</si>
  <si>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</si>
  <si>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</si>
  <si>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</si>
  <si>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</si>
  <si>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</si>
  <si>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</si>
  <si>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</si>
  <si>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</si>
  <si>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</si>
  <si>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</si>
  <si>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</si>
  <si>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</si>
  <si>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</si>
  <si>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</si>
  <si>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</si>
  <si>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</si>
  <si>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</si>
  <si>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</si>
  <si>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</si>
  <si>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</si>
  <si>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</si>
  <si>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</si>
  <si>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</si>
  <si>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</si>
  <si>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</si>
  <si>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</si>
  <si>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</si>
  <si>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</si>
  <si>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</si>
  <si>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</si>
  <si>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</si>
  <si>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</si>
  <si>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</si>
  <si>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</si>
  <si>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</si>
  <si>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</si>
  <si>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</si>
  <si>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</si>
  <si>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</si>
  <si>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</si>
  <si>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</si>
  <si>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</si>
  <si>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</si>
  <si>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</si>
  <si>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</si>
  <si>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</si>
  <si>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</si>
  <si>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</si>
  <si>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</si>
  <si>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</si>
  <si>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</si>
  <si>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</si>
  <si>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</si>
  <si>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</si>
  <si>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</si>
  <si>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</si>
  <si>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</si>
  <si>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</si>
  <si>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</si>
  <si>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</si>
  <si>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</si>
  <si>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</si>
  <si>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</si>
  <si>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</si>
  <si>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</si>
  <si>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</si>
  <si>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</si>
  <si>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</si>
  <si>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</si>
  <si>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</si>
  <si>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</si>
  <si>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</si>
  <si>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</si>
  <si>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</si>
  <si>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</si>
  <si>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</si>
  <si>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</si>
  <si>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</si>
  <si>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</si>
  <si>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</si>
  <si>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</si>
  <si>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</si>
  <si>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</si>
  <si>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</si>
  <si>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</si>
  <si>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</si>
  <si>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</si>
  <si>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</si>
  <si>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</si>
  <si>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</si>
  <si>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</si>
  <si>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</si>
  <si>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</si>
  <si>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</si>
  <si>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</si>
  <si>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</si>
  <si>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</si>
  <si>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</si>
  <si>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</si>
  <si>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</si>
  <si>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</si>
  <si>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</si>
  <si>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</si>
  <si>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</si>
  <si>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</si>
  <si>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</si>
  <si>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</si>
  <si>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</si>
  <si>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</si>
  <si>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</si>
  <si>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</si>
  <si>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</si>
  <si>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</si>
  <si>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</si>
  <si>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</si>
  <si>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</si>
  <si>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</si>
  <si>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</si>
  <si>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</si>
  <si>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</si>
  <si>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</si>
  <si>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</si>
  <si>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</si>
  <si>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</si>
  <si>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</si>
  <si>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</si>
  <si>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</si>
  <si>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</si>
  <si>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</si>
  <si>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</si>
  <si>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</si>
  <si>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</si>
  <si>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</si>
  <si>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</si>
  <si>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</si>
  <si>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</si>
  <si>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</si>
  <si>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</si>
  <si>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</si>
  <si>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</si>
  <si>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</si>
  <si>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</si>
  <si>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</si>
  <si>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</si>
  <si>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</si>
  <si>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</si>
  <si>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</si>
  <si>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</si>
  <si>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</si>
  <si>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</si>
  <si>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</si>
  <si>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</si>
  <si>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</si>
  <si>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</si>
  <si>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</si>
  <si>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</si>
  <si>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</si>
  <si>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</si>
  <si>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</si>
  <si>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</si>
  <si>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</si>
  <si>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</si>
  <si>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</si>
  <si>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</si>
  <si>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</si>
  <si>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</si>
  <si>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</si>
  <si>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</si>
  <si>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</si>
  <si>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</si>
  <si>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</si>
  <si>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</si>
  <si>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</si>
  <si>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</si>
  <si>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</si>
  <si>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</si>
  <si>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</si>
  <si>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</si>
  <si>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</si>
  <si>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</si>
  <si>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</si>
  <si>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</si>
  <si>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</si>
  <si>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</si>
  <si>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</si>
  <si>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</si>
  <si>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</si>
  <si>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</si>
  <si>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</si>
  <si>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</si>
  <si>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</si>
  <si>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</si>
  <si>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</si>
  <si>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</si>
  <si>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</si>
  <si>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</si>
  <si>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</si>
  <si>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</si>
  <si>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</si>
  <si>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</si>
  <si>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</si>
  <si>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</si>
  <si>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</si>
  <si>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</si>
  <si>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</si>
  <si>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</si>
  <si>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</si>
  <si>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</si>
  <si>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</si>
  <si>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</si>
  <si>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</si>
  <si>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</si>
  <si>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</si>
  <si>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</si>
  <si>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</si>
  <si>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</si>
  <si>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</si>
  <si>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</si>
  <si>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</si>
  <si>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</si>
  <si>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</si>
  <si>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</si>
  <si>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</si>
  <si>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</si>
  <si>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</si>
  <si>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</si>
  <si>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</si>
  <si>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</si>
  <si>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</si>
  <si>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</si>
  <si>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</si>
  <si>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</si>
  <si>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</si>
  <si>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</si>
  <si>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</si>
  <si>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</si>
  <si>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</si>
  <si>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</si>
  <si>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</si>
  <si>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</si>
  <si>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</si>
  <si>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</si>
  <si>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</si>
  <si>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</si>
  <si>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</si>
  <si>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</si>
  <si>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</si>
  <si>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</si>
  <si>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</si>
  <si>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</si>
  <si>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</si>
  <si>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</si>
  <si>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</si>
  <si>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</si>
  <si>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</si>
  <si>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</si>
  <si>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</si>
  <si>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</si>
  <si>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</si>
  <si>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</si>
  <si>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</si>
  <si>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</si>
  <si>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</si>
  <si>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</si>
  <si>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</si>
  <si>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</si>
  <si>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</si>
  <si>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</si>
  <si>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</si>
  <si>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</si>
  <si>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</si>
  <si>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</si>
  <si>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</si>
  <si>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</si>
  <si>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</si>
  <si>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</si>
  <si>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</si>
  <si>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</si>
  <si>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</si>
  <si>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</si>
  <si>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</si>
  <si>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</si>
  <si>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</si>
  <si>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</si>
  <si>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</si>
  <si>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</si>
  <si>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</si>
  <si>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</si>
  <si>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</si>
  <si>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</si>
  <si>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</si>
  <si>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</si>
  <si>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</si>
  <si>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</si>
  <si>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</si>
  <si>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</si>
  <si>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</si>
  <si>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</si>
  <si>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</si>
  <si>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</si>
  <si>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</si>
  <si>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</si>
  <si>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</si>
  <si>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</si>
  <si>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</si>
  <si>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</si>
  <si>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</si>
  <si>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</si>
  <si>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</si>
  <si>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</si>
  <si>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</si>
  <si>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</si>
  <si>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</si>
  <si>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</si>
  <si>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</si>
  <si>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</si>
  <si>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</si>
  <si>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</si>
  <si>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</si>
  <si>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</si>
  <si>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</si>
  <si>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</si>
  <si>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</si>
  <si>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</si>
  <si>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</si>
  <si>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</si>
  <si>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</si>
  <si>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</si>
  <si>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</si>
  <si>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</si>
  <si>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</si>
  <si>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</si>
  <si>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</si>
  <si>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</si>
  <si>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</si>
  <si>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</si>
  <si>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</si>
  <si>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</si>
  <si>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</si>
  <si>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</si>
  <si>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</si>
  <si>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</si>
  <si>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</si>
  <si>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</si>
  <si>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</si>
  <si>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</si>
  <si>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</si>
  <si>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</si>
  <si>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</si>
  <si>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</si>
  <si>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</si>
  <si>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</si>
  <si>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</si>
  <si>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</si>
  <si>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</si>
  <si>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</si>
  <si>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</si>
  <si>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</si>
  <si>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</si>
  <si>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</si>
  <si>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</si>
  <si>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</si>
  <si>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</si>
  <si>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</si>
  <si>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</si>
  <si>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</si>
  <si>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</si>
  <si>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</si>
  <si>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</si>
  <si>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</si>
  <si>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</si>
  <si>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</si>
  <si>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</si>
  <si>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</si>
  <si>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</si>
  <si>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</si>
  <si>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</si>
  <si>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</si>
  <si>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</si>
  <si>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</si>
  <si>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</si>
  <si>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</si>
  <si>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</si>
  <si>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</si>
  <si>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</si>
  <si>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</si>
  <si>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</si>
  <si>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</si>
  <si>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</si>
  <si>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</si>
  <si>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</si>
  <si>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</si>
  <si>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</si>
  <si>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</si>
  <si>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</si>
  <si>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</si>
  <si>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</si>
  <si>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</si>
  <si>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</si>
  <si>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</si>
  <si>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</si>
  <si>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</si>
  <si>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</si>
  <si>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</si>
  <si>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</si>
  <si>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</si>
  <si>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</si>
  <si>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</si>
  <si>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</si>
  <si>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</si>
  <si>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</si>
  <si>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</si>
  <si>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</si>
  <si>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</si>
  <si>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</si>
  <si>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</si>
  <si>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</si>
  <si>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</si>
  <si>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</si>
  <si>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</si>
  <si>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</si>
  <si>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</si>
  <si>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</si>
  <si>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</si>
  <si>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</si>
  <si>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</si>
  <si>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</si>
  <si>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</si>
  <si>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</si>
  <si>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</si>
  <si>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</si>
  <si>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</si>
  <si>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</si>
  <si>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</si>
  <si>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</si>
  <si>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</si>
  <si>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</si>
  <si>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</si>
  <si>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</si>
  <si>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</si>
  <si>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</si>
  <si>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</si>
  <si>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</si>
  <si>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</si>
  <si>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</si>
  <si>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</si>
  <si>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</si>
  <si>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</si>
  <si>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</si>
  <si>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</si>
  <si>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</si>
  <si>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</si>
  <si>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</si>
  <si>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</si>
  <si>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</si>
  <si>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</si>
  <si>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</si>
  <si>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</si>
  <si>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</si>
  <si>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</si>
  <si>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</si>
  <si>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</si>
  <si>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</si>
  <si>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</si>
  <si>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</si>
  <si>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</si>
  <si>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</si>
  <si>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</si>
  <si>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</si>
  <si>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</si>
  <si>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</si>
  <si>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</si>
  <si>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</si>
  <si>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</si>
  <si>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</si>
  <si>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</si>
  <si>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</si>
  <si>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</si>
  <si>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</si>
  <si>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</si>
  <si>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</si>
  <si>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</si>
  <si>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</si>
  <si>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</si>
  <si>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</si>
  <si>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</si>
  <si>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</si>
  <si>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</si>
  <si>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</si>
  <si>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</si>
  <si>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</si>
  <si>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</si>
  <si>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</si>
  <si>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</si>
  <si>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</si>
  <si>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</si>
  <si>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</si>
  <si>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</si>
  <si>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</si>
  <si>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</si>
  <si>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</si>
  <si>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</si>
  <si>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</si>
  <si>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</si>
  <si>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</si>
  <si>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</si>
  <si>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</si>
  <si>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</si>
  <si>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</si>
  <si>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</si>
  <si>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</si>
  <si>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</si>
  <si>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</si>
  <si>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</si>
  <si>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</si>
  <si>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</si>
  <si>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</si>
  <si>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</si>
  <si>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</si>
  <si>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</si>
  <si>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</si>
  <si>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</si>
  <si>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</si>
  <si>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</si>
  <si>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</si>
  <si>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</si>
  <si>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</si>
  <si>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</si>
  <si>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</si>
  <si>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</si>
  <si>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</si>
  <si>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</si>
  <si>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</si>
  <si>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</si>
  <si>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</si>
  <si>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</si>
  <si>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</si>
  <si>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</si>
  <si>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</si>
  <si>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</si>
  <si>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</si>
  <si>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</si>
  <si>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</si>
  <si>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</si>
  <si>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</si>
  <si>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</si>
  <si>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</si>
  <si>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</si>
  <si>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</si>
  <si>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</si>
  <si>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</si>
  <si>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</si>
  <si>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</si>
  <si>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</si>
  <si>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</si>
  <si>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</si>
  <si>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</si>
  <si>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</si>
  <si>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</si>
  <si>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</si>
  <si>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</si>
  <si>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</si>
  <si>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</si>
  <si>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</si>
  <si>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</si>
  <si>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</si>
  <si>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</si>
  <si>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</si>
  <si>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</si>
  <si>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</si>
  <si>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</si>
  <si>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</si>
  <si>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</si>
  <si>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</si>
  <si>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</si>
  <si>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</si>
  <si>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</si>
  <si>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</si>
  <si>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</si>
  <si>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</si>
  <si>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</si>
  <si>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</si>
  <si>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</si>
  <si>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</si>
  <si>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</si>
  <si>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</si>
  <si>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</si>
  <si>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</si>
  <si>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</si>
  <si>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</si>
  <si>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</si>
  <si>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</si>
  <si>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</si>
  <si>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</si>
  <si>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</si>
  <si>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</si>
  <si>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</si>
  <si>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</si>
  <si>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</si>
  <si>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</si>
  <si>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</si>
  <si>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</si>
  <si>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</si>
  <si>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</si>
  <si>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</si>
  <si>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</si>
  <si>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</si>
  <si>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</si>
  <si>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</si>
  <si>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</si>
  <si>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</si>
  <si>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</si>
  <si>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</si>
  <si>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</si>
  <si>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</si>
  <si>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</si>
  <si>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</si>
  <si>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</si>
  <si>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</si>
  <si>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</si>
  <si>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</si>
  <si>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</si>
  <si>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</si>
  <si>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</si>
  <si>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</si>
  <si>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</si>
  <si>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</si>
  <si>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</si>
  <si>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</si>
  <si>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</si>
  <si>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</si>
  <si>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</si>
  <si>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</si>
  <si>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</si>
  <si>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</si>
  <si>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</si>
  <si>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</si>
  <si>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</si>
  <si>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</si>
  <si>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</si>
  <si>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</si>
  <si>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</si>
  <si>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</si>
  <si>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</si>
  <si>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</si>
  <si>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</si>
  <si>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</si>
  <si>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</si>
  <si>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</si>
  <si>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</si>
  <si>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</si>
  <si>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</si>
  <si>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</si>
  <si>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</si>
  <si>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</si>
  <si>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</si>
  <si>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</si>
  <si>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</si>
  <si>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</si>
  <si>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</si>
  <si>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</si>
  <si>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</si>
  <si>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</si>
  <si>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</si>
  <si>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</si>
  <si>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</si>
  <si>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</si>
  <si>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</si>
  <si>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</si>
  <si>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</si>
  <si>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</si>
  <si>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</si>
  <si>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</si>
  <si>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</si>
  <si>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</si>
  <si>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</si>
  <si>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</si>
  <si>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</si>
  <si>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</si>
  <si>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</si>
  <si>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</si>
  <si>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</si>
  <si>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</si>
  <si>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</si>
  <si>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</si>
  <si>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</si>
  <si>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</si>
  <si>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</si>
  <si>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</si>
  <si>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</si>
  <si>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</si>
  <si>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</si>
  <si>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</si>
  <si>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</si>
  <si>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</si>
  <si>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</si>
  <si>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</si>
  <si>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</si>
  <si>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</si>
  <si>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</si>
  <si>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</si>
  <si>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</si>
  <si>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</si>
  <si>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</si>
  <si>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</si>
  <si>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</si>
  <si>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</si>
  <si>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</si>
  <si>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</si>
  <si>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</si>
  <si>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</si>
  <si>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</si>
  <si>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</si>
  <si>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</si>
  <si>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</si>
  <si>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</si>
  <si>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</si>
  <si>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</si>
  <si>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</si>
  <si>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</si>
  <si>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</si>
  <si>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</si>
  <si>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</si>
  <si>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</si>
  <si>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</si>
  <si>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</si>
  <si>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</si>
  <si>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</si>
  <si>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</si>
  <si>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</si>
  <si>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</si>
  <si>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</si>
  <si>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</si>
  <si>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</si>
  <si>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</si>
  <si>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</si>
  <si>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</si>
  <si>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</si>
  <si>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</si>
  <si>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</si>
  <si>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</si>
  <si>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</si>
  <si>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</si>
  <si>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</si>
  <si>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</si>
  <si>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</si>
  <si>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</si>
  <si>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</si>
  <si>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</si>
  <si>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</si>
  <si>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</si>
  <si>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</si>
  <si>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</si>
  <si>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</si>
  <si>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</si>
  <si>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</si>
  <si>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</si>
  <si>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</si>
  <si>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</si>
  <si>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</si>
  <si>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</si>
  <si>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</si>
  <si>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</si>
  <si>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</si>
  <si>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</si>
  <si>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</si>
  <si>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</si>
  <si>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</si>
  <si>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</si>
  <si>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</si>
  <si>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</si>
  <si>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</si>
  <si>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</si>
  <si>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</si>
  <si>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</si>
  <si>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</si>
  <si>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</si>
  <si>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</si>
  <si>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</si>
  <si>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</si>
  <si>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</si>
  <si>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</si>
  <si>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</si>
  <si>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</si>
  <si>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</si>
  <si>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</si>
  <si>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</si>
  <si>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</si>
  <si>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</si>
  <si>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</si>
  <si>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</si>
  <si>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</si>
  <si>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</si>
  <si>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</si>
  <si>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</si>
  <si>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</si>
  <si>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</si>
  <si>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</si>
  <si>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</si>
  <si>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</si>
  <si>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</si>
  <si>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</si>
  <si>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</si>
  <si>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</si>
  <si>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</si>
  <si>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</si>
  <si>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</si>
  <si>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</si>
  <si>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</si>
  <si>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</si>
  <si>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</si>
  <si>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</si>
  <si>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</si>
  <si>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</si>
  <si>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</si>
  <si>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</si>
  <si>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</si>
  <si>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</si>
  <si>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</si>
  <si>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</si>
  <si>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</si>
  <si>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</si>
  <si>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</si>
  <si>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</si>
  <si>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</si>
  <si>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</si>
  <si>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</si>
  <si>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</si>
  <si>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</si>
  <si>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</si>
  <si>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</si>
  <si>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</si>
  <si>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</si>
  <si>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</si>
  <si>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</si>
  <si>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</si>
  <si>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</si>
  <si>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</si>
  <si>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</si>
  <si>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</si>
  <si>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</si>
  <si>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</si>
  <si>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</si>
  <si>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</si>
  <si>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</si>
  <si>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</si>
  <si>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</si>
  <si>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</si>
  <si>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</si>
  <si>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</si>
  <si>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</si>
  <si>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</si>
  <si>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</si>
  <si>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</si>
  <si>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</si>
  <si>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</si>
  <si>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</si>
  <si>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</si>
  <si>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</si>
  <si>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</si>
  <si>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</si>
  <si>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</si>
  <si>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</si>
  <si>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</si>
  <si>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</si>
  <si>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</si>
  <si>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</si>
  <si>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</si>
  <si>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</si>
  <si>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</si>
  <si>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</si>
  <si>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</si>
  <si>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</si>
  <si>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</si>
  <si>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</si>
  <si>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</si>
  <si>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</si>
  <si>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</si>
  <si>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</si>
  <si>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</si>
  <si>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</si>
  <si>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</si>
  <si>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</si>
  <si>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</si>
  <si>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</si>
  <si>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</si>
  <si>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</si>
  <si>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</si>
  <si>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</si>
  <si>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</si>
  <si>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</si>
  <si>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</si>
  <si>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</si>
  <si>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</si>
  <si>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</si>
  <si>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</si>
  <si>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</si>
  <si>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</si>
  <si>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</si>
  <si>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</si>
  <si>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</si>
  <si>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</si>
  <si>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</si>
  <si>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</si>
  <si>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</si>
  <si>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</si>
  <si>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</si>
  <si>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</si>
  <si>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</si>
  <si>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</si>
  <si>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</si>
  <si>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</si>
  <si>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</si>
  <si>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</si>
  <si>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</si>
  <si>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</si>
  <si>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</si>
  <si>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</si>
  <si>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</si>
  <si>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</si>
  <si>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</si>
  <si>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</si>
  <si>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</si>
  <si>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</si>
  <si>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</si>
  <si>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</si>
  <si>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</si>
  <si>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</si>
  <si>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</si>
  <si>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</si>
  <si>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</si>
  <si>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</si>
  <si>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</si>
  <si>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</si>
  <si>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</si>
  <si>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</si>
  <si>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</si>
  <si>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</si>
  <si>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</si>
  <si>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</si>
  <si>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</si>
  <si>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</si>
  <si>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</si>
  <si>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</si>
  <si>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</si>
  <si>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</si>
  <si>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</si>
  <si>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</si>
  <si>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</si>
  <si>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</si>
  <si>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</si>
  <si>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</si>
  <si>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</si>
  <si>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</si>
  <si>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</si>
  <si>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</si>
  <si>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</si>
  <si>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</si>
  <si>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</si>
  <si>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</si>
  <si>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</si>
  <si>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</si>
  <si>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</si>
  <si>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</si>
  <si>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</si>
  <si>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</si>
  <si>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</si>
  <si>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</si>
  <si>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</si>
  <si>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</si>
  <si>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</si>
  <si>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</si>
  <si>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</si>
  <si>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</si>
  <si>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</si>
  <si>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</si>
  <si>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</si>
  <si>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</si>
  <si>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</si>
  <si>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</si>
  <si>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</si>
  <si>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</si>
  <si>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</si>
  <si>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</si>
  <si>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</si>
  <si>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</si>
  <si>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</si>
  <si>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</si>
  <si>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</si>
  <si>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</si>
  <si>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</si>
  <si>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</si>
  <si>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</si>
  <si>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</si>
  <si>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</si>
  <si>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</si>
  <si>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</si>
  <si>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</si>
  <si>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</si>
  <si>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</si>
  <si>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</si>
  <si>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</si>
  <si>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</si>
  <si>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</si>
  <si>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</si>
  <si>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</si>
  <si>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</si>
  <si>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</si>
  <si>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</si>
  <si>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</si>
  <si>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</si>
  <si>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</si>
  <si>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</si>
  <si>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</si>
  <si>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</si>
  <si>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</si>
  <si>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</si>
  <si>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</si>
  <si>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</si>
  <si>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</si>
  <si>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</si>
  <si>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</si>
  <si>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</si>
  <si>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</si>
  <si>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</si>
  <si>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</si>
  <si>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</si>
  <si>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</si>
  <si>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</si>
  <si>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</si>
  <si>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</si>
  <si>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</si>
  <si>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</si>
  <si>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</si>
  <si>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</si>
  <si>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</si>
  <si>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</si>
  <si>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</si>
  <si>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</si>
  <si>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</si>
  <si>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</si>
  <si>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</si>
  <si>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</si>
  <si>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</si>
  <si>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</si>
  <si>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</si>
  <si>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</si>
  <si>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</si>
  <si>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</si>
  <si>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</si>
  <si>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</si>
  <si>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</si>
  <si>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</si>
  <si>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</si>
  <si>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</si>
  <si>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</si>
  <si>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</si>
  <si>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</si>
  <si>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</si>
  <si>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</si>
  <si>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</si>
  <si>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</si>
  <si>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</si>
  <si>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</si>
  <si>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</si>
  <si>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</si>
  <si>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</si>
  <si>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</si>
  <si>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</si>
  <si>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</si>
  <si>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</si>
  <si>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</si>
  <si>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</si>
  <si>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</si>
  <si>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</si>
  <si>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</si>
  <si>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</si>
  <si>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</si>
  <si>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</si>
  <si>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</si>
  <si>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</si>
  <si>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</si>
  <si>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</si>
  <si>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</si>
  <si>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</si>
  <si>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</si>
  <si>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</si>
  <si>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</si>
  <si>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</si>
  <si>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</si>
  <si>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</si>
  <si>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</si>
  <si>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</si>
  <si>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</si>
  <si>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</si>
  <si>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</si>
  <si>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</si>
  <si>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</si>
  <si>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</si>
  <si>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</si>
  <si>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</si>
  <si>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</si>
  <si>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</si>
  <si>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</si>
  <si>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</si>
  <si>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</si>
  <si>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</si>
  <si>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</si>
  <si>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</si>
  <si>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</si>
  <si>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</si>
  <si>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</si>
  <si>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</si>
  <si>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</si>
  <si>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</si>
  <si>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</si>
  <si>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</si>
  <si>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</si>
  <si>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</si>
  <si>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</si>
  <si>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</si>
  <si>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</si>
  <si>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</si>
  <si>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</si>
  <si>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</si>
  <si>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</si>
  <si>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</si>
  <si>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</si>
  <si>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</si>
  <si>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</si>
  <si>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</si>
  <si>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</si>
  <si>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</si>
  <si>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</si>
  <si>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</si>
  <si>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</si>
  <si>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</si>
  <si>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</si>
  <si>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</si>
  <si>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</si>
  <si>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</si>
  <si>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</si>
  <si>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</si>
  <si>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</si>
  <si>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</si>
  <si>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</si>
  <si>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</si>
  <si>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</si>
  <si>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</si>
  <si>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</si>
  <si>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</si>
  <si>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</si>
  <si>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</si>
  <si>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</si>
  <si>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</si>
  <si>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</si>
  <si>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</si>
  <si>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</si>
  <si>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</si>
  <si>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</si>
  <si>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</si>
  <si>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</si>
  <si>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</si>
  <si>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</si>
  <si>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</si>
  <si>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</si>
  <si>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</si>
  <si>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</si>
  <si>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</si>
  <si>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</si>
  <si>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</si>
  <si>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</si>
  <si>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</si>
  <si>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</si>
  <si>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</si>
  <si>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</si>
  <si>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</si>
  <si>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</si>
  <si>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</si>
  <si>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</si>
  <si>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</si>
  <si>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</si>
  <si>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</si>
  <si>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</si>
  <si>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</si>
  <si>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</si>
  <si>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</si>
  <si>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</si>
  <si>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</si>
  <si>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</si>
  <si>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</si>
  <si>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</si>
  <si>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</si>
  <si>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</si>
  <si>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</si>
  <si>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</si>
  <si>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</si>
  <si>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</si>
  <si>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</si>
  <si>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</si>
  <si>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</si>
  <si>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</si>
  <si>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</si>
  <si>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</si>
  <si>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</si>
  <si>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</si>
  <si>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</si>
  <si>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</si>
  <si>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</si>
  <si>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</si>
  <si>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</si>
  <si>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</si>
  <si>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</si>
  <si>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</si>
  <si>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</si>
  <si>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</si>
  <si>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</si>
  <si>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</si>
  <si>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</si>
  <si>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</si>
  <si>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</si>
  <si>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</si>
  <si>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</si>
  <si>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</si>
  <si>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</si>
  <si>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</si>
  <si>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</si>
  <si>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</si>
  <si>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</si>
  <si>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</si>
  <si>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</si>
  <si>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</si>
  <si>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</si>
  <si>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</si>
  <si>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</si>
  <si>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</si>
  <si>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</si>
  <si>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</si>
  <si>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</si>
  <si>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</si>
  <si>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</si>
  <si>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</si>
  <si>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</si>
  <si>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</si>
  <si>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</si>
  <si>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</si>
  <si>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</si>
  <si>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</si>
  <si>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</si>
  <si>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</si>
  <si>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</si>
  <si>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</si>
  <si>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</si>
  <si>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</si>
  <si>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</si>
  <si>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</si>
  <si>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</si>
  <si>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</si>
  <si>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</si>
  <si>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</si>
  <si>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</si>
  <si>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</si>
  <si>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</si>
  <si>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</si>
  <si>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</si>
  <si>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</si>
  <si>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</si>
  <si>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</si>
  <si>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</si>
  <si>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</si>
  <si>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</si>
  <si>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</si>
  <si>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</si>
  <si>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</si>
  <si>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</si>
  <si>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</si>
  <si>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</si>
  <si>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</si>
  <si>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</si>
  <si>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</si>
  <si>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</si>
  <si>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</si>
  <si>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</si>
  <si>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</si>
  <si>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</si>
  <si>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</si>
  <si>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</si>
  <si>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</si>
  <si>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</si>
  <si>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</si>
  <si>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</si>
  <si>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</si>
  <si>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</si>
  <si>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</si>
  <si>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</si>
  <si>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</si>
  <si>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</si>
  <si>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</si>
  <si>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</si>
  <si>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</si>
  <si>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</si>
  <si>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</si>
  <si>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</si>
  <si>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</si>
  <si>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</si>
  <si>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</si>
  <si>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</si>
  <si>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</si>
  <si>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</si>
  <si>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</si>
  <si>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</si>
  <si>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</si>
  <si>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</si>
  <si>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</si>
  <si>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</si>
  <si>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</si>
  <si>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</si>
  <si>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</si>
  <si>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</si>
  <si>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</si>
  <si>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</si>
  <si>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</si>
  <si>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</si>
  <si>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</si>
  <si>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</si>
  <si>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</si>
  <si>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</si>
  <si>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</si>
  <si>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</si>
  <si>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</si>
  <si>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</si>
  <si>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</si>
  <si>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</si>
  <si>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</si>
  <si>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</si>
  <si>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</si>
  <si>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</si>
  <si>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</si>
  <si>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</si>
  <si>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</si>
  <si>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</si>
  <si>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</si>
  <si>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</si>
  <si>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</si>
  <si>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</si>
  <si>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</si>
  <si>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</si>
  <si>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</si>
  <si>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</si>
  <si>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</si>
  <si>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</si>
  <si>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</si>
  <si>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</si>
  <si>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</si>
  <si>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</si>
  <si>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</si>
  <si>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</si>
  <si>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</si>
  <si>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</si>
  <si>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</si>
  <si>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</si>
  <si>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</si>
  <si>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</si>
  <si>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</si>
  <si>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</si>
  <si>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</si>
  <si>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</si>
  <si>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</si>
  <si>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</si>
  <si>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</si>
  <si>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</si>
  <si>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</si>
  <si>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</si>
  <si>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</si>
  <si>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</si>
  <si>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</si>
  <si>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</si>
  <si>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</si>
  <si>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</si>
  <si>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</si>
  <si>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</si>
  <si>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</si>
  <si>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</si>
  <si>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</si>
  <si>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</si>
  <si>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</si>
  <si>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</si>
  <si>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</si>
  <si>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</si>
  <si>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</si>
  <si>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</si>
  <si>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</si>
  <si>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</si>
  <si>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</si>
  <si>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</si>
  <si>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</si>
  <si>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</si>
  <si>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</si>
  <si>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</si>
  <si>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</si>
  <si>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</si>
  <si>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</si>
  <si>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</si>
  <si>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</si>
  <si>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</si>
  <si>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</si>
  <si>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</si>
  <si>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</si>
  <si>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</si>
  <si>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</si>
  <si>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</si>
  <si>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</si>
  <si>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</si>
  <si>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</si>
  <si>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</si>
  <si>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</si>
  <si>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</si>
  <si>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</si>
  <si>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</si>
  <si>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</si>
  <si>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</si>
  <si>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</si>
  <si>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</si>
  <si>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</si>
  <si>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</si>
  <si>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</si>
  <si>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</si>
  <si>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</si>
  <si>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</si>
  <si>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</si>
  <si>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</si>
  <si>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</si>
  <si>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</si>
  <si>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</si>
  <si>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</si>
  <si>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</si>
  <si>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</si>
  <si>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</si>
  <si>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</si>
  <si>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</si>
  <si>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</si>
  <si>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</si>
  <si>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</si>
  <si>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</si>
  <si>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</si>
  <si>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</si>
  <si>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</si>
  <si>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</si>
  <si>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</si>
  <si>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</si>
  <si>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</si>
  <si>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</si>
  <si>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</si>
  <si>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</si>
  <si>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</si>
  <si>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</si>
  <si>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</si>
  <si>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</si>
  <si>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</si>
  <si>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</si>
  <si>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</si>
  <si>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</si>
  <si>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</si>
  <si>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</si>
  <si>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</si>
  <si>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</si>
  <si>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</si>
  <si>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</si>
  <si>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</si>
  <si>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</si>
  <si>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</si>
  <si>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</si>
  <si>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</si>
  <si>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</si>
  <si>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</si>
  <si>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</si>
  <si>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</si>
  <si>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</si>
  <si>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</si>
  <si>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</si>
  <si>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</si>
  <si>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</si>
  <si>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</si>
  <si>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</si>
  <si>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</si>
  <si>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</si>
  <si>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</si>
  <si>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</si>
  <si>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</si>
  <si>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</si>
  <si>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</si>
  <si>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</si>
  <si>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</si>
  <si>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</si>
  <si>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</si>
  <si>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</si>
  <si>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</si>
  <si>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</si>
  <si>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</si>
  <si>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</si>
  <si>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</si>
  <si>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</si>
  <si>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</si>
  <si>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</si>
  <si>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</si>
  <si>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</si>
  <si>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</si>
  <si>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</si>
  <si>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</si>
  <si>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</si>
  <si>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</si>
  <si>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</si>
  <si>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</si>
  <si>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</si>
  <si>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</si>
  <si>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</si>
  <si>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</si>
  <si>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</si>
  <si>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</si>
  <si>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</si>
  <si>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</si>
  <si>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</si>
  <si>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</si>
  <si>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</si>
  <si>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</si>
  <si>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</si>
  <si>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</si>
  <si>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</si>
  <si>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</si>
  <si>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</si>
  <si>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</si>
  <si>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</si>
  <si>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</si>
  <si>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</si>
  <si>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</si>
  <si>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</si>
  <si>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</si>
  <si>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</si>
  <si>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</si>
  <si>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</si>
  <si>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</si>
  <si>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</si>
  <si>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</si>
  <si>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</si>
  <si>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</si>
  <si>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</si>
  <si>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</si>
  <si>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</si>
  <si>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</si>
  <si>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</si>
  <si>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</si>
  <si>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</si>
  <si>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</si>
  <si>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</si>
  <si>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</si>
  <si>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</si>
  <si>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</si>
  <si>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</si>
  <si>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</si>
  <si>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</si>
  <si>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</si>
  <si>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</si>
  <si>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</si>
  <si>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</si>
  <si>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</si>
  <si>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</si>
  <si>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</si>
  <si>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</si>
  <si>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</si>
  <si>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</si>
  <si>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</si>
  <si>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</si>
  <si>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</si>
  <si>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</si>
  <si>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</si>
  <si>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</si>
  <si>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</si>
  <si>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</si>
  <si>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</si>
  <si>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</si>
  <si>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</si>
  <si>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</si>
  <si>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</si>
  <si>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</si>
  <si>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</si>
  <si>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</si>
  <si>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</si>
  <si>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</si>
  <si>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</si>
  <si>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</si>
  <si>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</si>
  <si>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</si>
  <si>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</si>
  <si>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</si>
  <si>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</si>
  <si>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</si>
  <si>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</si>
  <si>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</si>
  <si>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</si>
  <si>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</si>
  <si>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</si>
  <si>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</si>
  <si>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</si>
  <si>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</si>
  <si>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</si>
  <si>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</si>
  <si>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</si>
  <si>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</si>
  <si>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</si>
  <si>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</si>
  <si>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</si>
  <si>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</si>
  <si>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</si>
  <si>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</si>
  <si>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</si>
  <si>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</si>
  <si>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</si>
  <si>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</si>
  <si>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</si>
  <si>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</si>
  <si>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</si>
  <si>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</si>
  <si>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</si>
  <si>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</si>
  <si>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</si>
  <si>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</si>
  <si>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</si>
  <si>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</si>
  <si>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</si>
  <si>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</si>
  <si>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</si>
  <si>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</si>
  <si>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</si>
  <si>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</si>
  <si>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</si>
  <si>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</si>
  <si>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</si>
  <si>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</si>
  <si>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</si>
  <si>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</si>
  <si>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</si>
  <si>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</si>
  <si>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</si>
  <si>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</si>
  <si>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</si>
  <si>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</si>
  <si>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</si>
  <si>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</si>
  <si>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</si>
  <si>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</si>
  <si>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</si>
  <si>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</si>
  <si>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</si>
  <si>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</si>
  <si>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</si>
  <si>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</si>
  <si>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</si>
  <si>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</si>
  <si>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</si>
  <si>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</si>
  <si>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</si>
  <si>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</si>
  <si>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</si>
  <si>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</si>
  <si>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</si>
  <si>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</si>
  <si>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</si>
  <si>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</si>
  <si>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</si>
  <si>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</si>
  <si>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</si>
  <si>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</si>
  <si>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</si>
  <si>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</si>
  <si>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</si>
  <si>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</si>
  <si>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</si>
  <si>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</si>
  <si>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</si>
  <si>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</si>
  <si>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</si>
  <si>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</si>
  <si>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</si>
  <si>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</si>
  <si>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</si>
  <si>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</si>
  <si>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</si>
  <si>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</si>
  <si>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</si>
  <si>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</si>
  <si>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</si>
  <si>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</si>
  <si>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</si>
  <si>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</si>
  <si>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</si>
  <si>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</si>
  <si>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</si>
  <si>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</si>
  <si>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</si>
  <si>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</si>
  <si>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</si>
  <si>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</si>
  <si>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</si>
  <si>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</si>
  <si>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</si>
  <si>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</si>
  <si>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</si>
  <si>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</si>
  <si>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</si>
  <si>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</si>
  <si>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</si>
  <si>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</si>
  <si>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</si>
  <si>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</si>
  <si>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</si>
  <si>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</si>
  <si>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</si>
  <si>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</si>
  <si>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</si>
  <si>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</si>
  <si>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</si>
  <si>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</si>
  <si>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</si>
  <si>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</si>
  <si>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</si>
  <si>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</si>
  <si>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</si>
  <si>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</si>
  <si>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</si>
  <si>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</si>
  <si>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</si>
  <si>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</si>
  <si>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</si>
  <si>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</si>
  <si>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</si>
  <si>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</si>
  <si>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</si>
  <si>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</si>
  <si>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</si>
  <si>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</si>
  <si>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</si>
  <si>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</si>
  <si>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</si>
  <si>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</si>
  <si>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</si>
  <si>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</si>
  <si>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</si>
  <si>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</si>
  <si>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</si>
  <si>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</si>
  <si>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</si>
  <si>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</si>
  <si>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</si>
  <si>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</si>
  <si>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</si>
  <si>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</si>
  <si>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</si>
  <si>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</si>
  <si>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</si>
  <si>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</si>
  <si>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</si>
  <si>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</si>
  <si>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</si>
  <si>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</si>
  <si>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</si>
  <si>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</si>
  <si>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</si>
  <si>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</si>
  <si>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</si>
  <si>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</si>
  <si>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</si>
  <si>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</si>
  <si>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</si>
  <si>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</si>
  <si>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</si>
  <si>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</si>
  <si>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</si>
  <si>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</si>
  <si>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</si>
  <si>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</si>
  <si>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</si>
  <si>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</si>
  <si>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</si>
  <si>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</si>
  <si>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</si>
  <si>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</si>
  <si>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</si>
  <si>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</si>
  <si>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</si>
  <si>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</si>
  <si>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</si>
  <si>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</si>
  <si>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</si>
  <si>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</si>
  <si>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</si>
  <si>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</si>
  <si>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</si>
  <si>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</si>
  <si>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</si>
  <si>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</si>
  <si>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</si>
  <si>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</si>
  <si>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</si>
  <si>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</si>
  <si>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</si>
  <si>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</si>
  <si>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</si>
  <si>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</si>
  <si>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</si>
  <si>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</si>
  <si>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</si>
  <si>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</si>
  <si>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</si>
  <si>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</si>
  <si>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</si>
  <si>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</si>
  <si>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</si>
  <si>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</si>
  <si>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</si>
  <si>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</si>
  <si>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</si>
  <si>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</si>
  <si>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</si>
  <si>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</si>
  <si>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</si>
  <si>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</si>
  <si>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</si>
  <si>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</si>
  <si>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</si>
  <si>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</si>
  <si>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</si>
  <si>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</si>
  <si>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</si>
  <si>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</si>
  <si>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</si>
  <si>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</si>
  <si>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</si>
  <si>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</si>
  <si>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</si>
  <si>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</si>
  <si>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</si>
  <si>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</si>
  <si>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</si>
  <si>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</si>
  <si>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</si>
  <si>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</si>
  <si>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</si>
  <si>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</si>
  <si>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</si>
  <si>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</si>
  <si>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</si>
  <si>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</si>
  <si>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</si>
  <si>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</si>
  <si>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</si>
  <si>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</si>
  <si>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</si>
  <si>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</si>
  <si>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</si>
  <si>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</si>
  <si>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</si>
  <si>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</si>
  <si>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</si>
  <si>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</si>
  <si>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</si>
  <si>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</si>
  <si>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</si>
  <si>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</si>
  <si>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</si>
  <si>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</si>
  <si>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</si>
  <si>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</si>
  <si>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</si>
  <si>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</si>
  <si>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</si>
  <si>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</si>
  <si>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</si>
  <si>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</si>
  <si>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</si>
  <si>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</si>
  <si>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</si>
  <si>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</si>
  <si>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</si>
  <si>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</si>
  <si>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</si>
  <si>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</si>
  <si>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</si>
  <si>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</si>
  <si>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</si>
  <si>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</si>
  <si>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</si>
  <si>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</si>
  <si>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</si>
  <si>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</si>
  <si>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</si>
  <si>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</si>
  <si>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</si>
  <si>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</si>
  <si>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</si>
  <si>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</si>
  <si>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</si>
  <si>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</si>
  <si>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</si>
  <si>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</si>
  <si>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</si>
  <si>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</si>
  <si>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</si>
  <si>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</si>
  <si>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</si>
  <si>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</si>
  <si>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</si>
  <si>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</si>
  <si>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</si>
  <si>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</si>
  <si>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</si>
  <si>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</si>
  <si>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</si>
  <si>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</si>
  <si>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</si>
  <si>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</si>
  <si>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</si>
  <si>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</si>
  <si>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</si>
  <si>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</si>
  <si>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</si>
  <si>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</si>
  <si>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</si>
  <si>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</si>
  <si>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</si>
  <si>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</si>
  <si>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</si>
  <si>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</si>
  <si>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</si>
  <si>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</si>
  <si>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</si>
  <si>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</si>
  <si>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</si>
  <si>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</si>
  <si>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</si>
  <si>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</si>
  <si>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</si>
  <si>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</si>
  <si>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</si>
  <si>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</si>
  <si>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</si>
  <si>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</si>
  <si>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</si>
  <si>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</si>
  <si>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</si>
  <si>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</si>
  <si>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</si>
  <si>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</si>
  <si>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</si>
  <si>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</si>
  <si>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</si>
  <si>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</si>
  <si>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</si>
  <si>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</si>
  <si>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</si>
  <si>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</si>
  <si>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</si>
  <si>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</si>
  <si>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</si>
  <si>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</si>
  <si>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</si>
  <si>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</si>
  <si>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</si>
  <si>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</si>
  <si>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</si>
  <si>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</si>
  <si>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</si>
  <si>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</si>
  <si>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</si>
  <si>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</si>
  <si>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</si>
  <si>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</si>
  <si>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</si>
  <si>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</si>
  <si>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</si>
  <si>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</si>
  <si>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</si>
  <si>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</si>
  <si>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</si>
  <si>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</si>
  <si>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</si>
  <si>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</si>
  <si>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</si>
  <si>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</si>
  <si>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</si>
  <si>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</si>
  <si>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</si>
  <si>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</si>
  <si>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</si>
  <si>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</si>
  <si>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</si>
  <si>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</si>
  <si>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</si>
  <si>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</si>
  <si>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</si>
  <si>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</si>
  <si>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</si>
  <si>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</si>
  <si>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</si>
  <si>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</si>
  <si>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</si>
  <si>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</si>
  <si>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</si>
  <si>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</si>
  <si>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</si>
  <si>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</si>
  <si>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</si>
  <si>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</si>
  <si>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</si>
  <si>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</si>
  <si>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</si>
  <si>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</si>
  <si>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</si>
  <si>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</si>
  <si>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</si>
  <si>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</si>
  <si>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</si>
  <si>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</si>
  <si>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</si>
  <si>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</si>
  <si>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</si>
  <si>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</si>
  <si>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</si>
  <si>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</si>
  <si>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</si>
  <si>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</si>
  <si>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</si>
  <si>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</si>
  <si>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</si>
  <si>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</si>
  <si>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</si>
  <si>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</si>
  <si>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</si>
  <si>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</si>
  <si>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</si>
  <si>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</si>
  <si>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</si>
  <si>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</si>
  <si>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</si>
  <si>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</si>
  <si>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</si>
  <si>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</si>
  <si>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</si>
  <si>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</si>
  <si>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</si>
  <si>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</si>
  <si>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</si>
  <si>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</si>
  <si>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</si>
  <si>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</si>
  <si>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</si>
  <si>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</si>
  <si>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</si>
  <si>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</si>
  <si>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</si>
  <si>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</si>
  <si>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</si>
  <si>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</si>
  <si>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</si>
  <si>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</si>
  <si>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</si>
  <si>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</si>
  <si>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</si>
  <si>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</si>
  <si>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</si>
  <si>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</si>
  <si>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</si>
  <si>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</si>
  <si>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</si>
  <si>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</si>
  <si>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</si>
  <si>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</si>
  <si>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</si>
  <si>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</si>
  <si>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</si>
  <si>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</si>
  <si>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</si>
  <si>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</si>
  <si>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</si>
  <si>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</si>
  <si>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</si>
  <si>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</si>
  <si>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</si>
  <si>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</si>
  <si>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</si>
  <si>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</si>
  <si>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</si>
  <si>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</si>
  <si>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</si>
  <si>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</si>
  <si>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</si>
  <si>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</si>
  <si>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</si>
  <si>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</si>
  <si>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</si>
  <si>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</si>
  <si>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</si>
  <si>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</si>
  <si>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</si>
  <si>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</si>
  <si>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</si>
  <si>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</si>
  <si>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</si>
  <si>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</si>
  <si>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</si>
  <si>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</si>
  <si>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</si>
  <si>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</si>
  <si>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</si>
  <si>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</si>
  <si>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</si>
  <si>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</si>
  <si>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</si>
  <si>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</si>
  <si>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</si>
  <si>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</si>
  <si>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</si>
  <si>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</si>
  <si>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</si>
  <si>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</si>
  <si>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</si>
  <si>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</si>
  <si>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</si>
  <si>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</si>
  <si>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</si>
  <si>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</si>
  <si>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</si>
  <si>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</si>
  <si>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</si>
  <si>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</si>
  <si>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</si>
  <si>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</si>
  <si>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</si>
  <si>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</si>
  <si>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</si>
  <si>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</si>
  <si>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</si>
  <si>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</si>
  <si>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</si>
  <si>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</si>
  <si>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</si>
  <si>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</si>
  <si>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</si>
  <si>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</si>
  <si>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</si>
  <si>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</si>
  <si>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</si>
  <si>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</si>
  <si>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</si>
  <si>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</si>
  <si>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</si>
  <si>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</si>
  <si>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</si>
  <si>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</si>
  <si>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</si>
  <si>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</si>
  <si>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</si>
  <si>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</si>
  <si>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</si>
  <si>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</si>
  <si>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</si>
  <si>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</si>
  <si>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</si>
  <si>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</si>
  <si>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</si>
  <si>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</si>
  <si>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</si>
  <si>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</si>
  <si>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</si>
  <si>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</si>
  <si>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</si>
  <si>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</si>
  <si>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</si>
  <si>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</si>
  <si>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</si>
  <si>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</si>
  <si>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</si>
  <si>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</si>
  <si>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</si>
  <si>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</si>
  <si>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</si>
  <si>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</si>
  <si>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</si>
  <si>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</si>
  <si>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</si>
  <si>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</si>
  <si>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</si>
  <si>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</si>
  <si>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</si>
  <si>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</si>
  <si>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</si>
  <si>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</si>
  <si>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</si>
  <si>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</si>
  <si>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</si>
  <si>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</si>
  <si>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</si>
  <si>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</si>
  <si>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</si>
  <si>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</si>
  <si>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</si>
  <si>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</si>
  <si>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</si>
  <si>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</si>
  <si>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</si>
  <si>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</si>
  <si>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</si>
  <si>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</si>
  <si>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</si>
  <si>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</si>
  <si>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</si>
  <si>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</si>
  <si>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</si>
  <si>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</si>
  <si>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</si>
  <si>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</si>
  <si>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</si>
  <si>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</si>
  <si>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</si>
  <si>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</si>
  <si>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</si>
  <si>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</si>
  <si>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</si>
  <si>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</si>
  <si>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</si>
  <si>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</si>
  <si>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</si>
  <si>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</si>
  <si>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</si>
  <si>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</si>
  <si>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</si>
  <si>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</si>
  <si>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</si>
  <si>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</si>
  <si>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</si>
  <si>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</si>
  <si>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</si>
  <si>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</si>
  <si>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</si>
  <si>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</si>
  <si>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</si>
  <si>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</si>
  <si>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</si>
  <si>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</si>
  <si>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</si>
  <si>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</si>
  <si>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</si>
  <si>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</si>
  <si>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</si>
  <si>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</si>
  <si>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</si>
  <si>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</si>
  <si>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</si>
  <si>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</si>
  <si>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</si>
  <si>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</si>
  <si>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</si>
  <si>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</si>
  <si>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</si>
  <si>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</si>
  <si>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</si>
  <si>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</si>
  <si>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</si>
  <si>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</si>
  <si>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</si>
  <si>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</si>
  <si>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</si>
  <si>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</si>
  <si>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</si>
  <si>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</si>
  <si>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</si>
  <si>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</si>
  <si>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</si>
  <si>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</si>
  <si>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</si>
  <si>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</si>
  <si>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</si>
  <si>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</si>
  <si>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</si>
  <si>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</si>
  <si>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</si>
  <si>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</si>
  <si>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</si>
  <si>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</si>
  <si>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</si>
  <si>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</si>
  <si>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</si>
  <si>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</si>
  <si>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</si>
  <si>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</si>
  <si>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</si>
  <si>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</si>
  <si>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</si>
  <si>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</si>
  <si>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</si>
  <si>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</si>
  <si>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</si>
  <si>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</si>
  <si>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</si>
  <si>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</si>
  <si>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</si>
  <si>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</si>
  <si>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</si>
  <si>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</si>
  <si>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</si>
  <si>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</si>
  <si>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</si>
  <si>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</si>
  <si>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</si>
  <si>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</si>
  <si>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</si>
  <si>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</si>
  <si>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</si>
  <si>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</si>
  <si>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</si>
  <si>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</si>
  <si>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</si>
  <si>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</si>
  <si>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</si>
  <si>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</si>
  <si>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</si>
  <si>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</si>
  <si>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</si>
  <si>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</si>
  <si>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</si>
  <si>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</si>
  <si>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</si>
  <si>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</si>
  <si>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</si>
  <si>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</si>
  <si>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</si>
  <si>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</si>
  <si>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</si>
  <si>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</si>
  <si>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</si>
  <si>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</si>
  <si>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</si>
  <si>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</si>
  <si>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</si>
  <si>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</si>
  <si>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</si>
  <si>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</si>
  <si>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</si>
  <si>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</si>
  <si>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</si>
  <si>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</si>
  <si>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</si>
  <si>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</si>
  <si>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</si>
  <si>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</si>
  <si>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</si>
  <si>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</si>
  <si>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</si>
  <si>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</si>
  <si>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</si>
  <si>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</si>
  <si>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</si>
  <si>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</si>
  <si>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</si>
  <si>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</si>
  <si>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</si>
  <si>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</si>
  <si>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</si>
  <si>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</si>
  <si>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</si>
  <si>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</si>
  <si>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</si>
  <si>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</si>
  <si>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</si>
  <si>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</si>
  <si>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</si>
  <si>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</si>
  <si>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</si>
  <si>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</si>
  <si>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</si>
  <si>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</si>
  <si>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</si>
  <si>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</si>
  <si>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</si>
  <si>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</si>
  <si>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</si>
  <si>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</si>
  <si>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</si>
  <si>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</si>
  <si>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</si>
  <si>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</si>
  <si>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</si>
  <si>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</si>
  <si>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</si>
  <si>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</si>
  <si>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</si>
  <si>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</si>
  <si>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</si>
  <si>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</si>
  <si>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</si>
  <si>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</si>
  <si>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</si>
  <si>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</si>
  <si>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</si>
  <si>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</si>
  <si>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</si>
  <si>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</si>
  <si>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</si>
  <si>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</si>
  <si>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</si>
  <si>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</si>
  <si>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</si>
  <si>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</si>
  <si>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</si>
  <si>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</si>
  <si>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</si>
  <si>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</si>
  <si>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</si>
  <si>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</si>
  <si>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</si>
  <si>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</si>
  <si>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</si>
  <si>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</si>
  <si>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</si>
  <si>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</si>
  <si>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</si>
  <si>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</si>
  <si>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</si>
  <si>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</si>
  <si>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</si>
  <si>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</si>
  <si>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</si>
  <si>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</si>
  <si>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</si>
  <si>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</si>
  <si>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</si>
  <si>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</si>
  <si>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</si>
  <si>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</si>
  <si>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</si>
  <si>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</si>
  <si>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</si>
  <si>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</si>
  <si>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</si>
  <si>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</si>
  <si>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</si>
  <si>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</si>
  <si>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</si>
  <si>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</si>
  <si>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</si>
  <si>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</si>
  <si>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</si>
  <si>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</si>
  <si>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</si>
  <si>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</si>
  <si>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</si>
  <si>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</si>
  <si>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</si>
  <si>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</si>
  <si>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</si>
  <si>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</si>
  <si>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</si>
  <si>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</si>
  <si>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</si>
  <si>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</si>
  <si>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</si>
  <si>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</si>
  <si>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</si>
  <si>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</si>
  <si>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</si>
  <si>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</si>
  <si>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</si>
  <si>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</si>
  <si>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</si>
  <si>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</si>
  <si>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</si>
  <si>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</si>
  <si>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</si>
  <si>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</si>
  <si>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</si>
  <si>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</si>
  <si>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</si>
  <si>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</si>
  <si>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</si>
  <si>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</si>
  <si>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</si>
  <si>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</si>
  <si>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</si>
  <si>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</si>
  <si>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</si>
  <si>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</si>
  <si>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</si>
  <si>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</si>
  <si>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</si>
  <si>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</si>
  <si>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</si>
  <si>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</si>
  <si>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</si>
  <si>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</si>
  <si>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</si>
  <si>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</si>
  <si>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</si>
  <si>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</si>
  <si>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</si>
  <si>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</si>
  <si>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</si>
  <si>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</si>
  <si>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</si>
  <si>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</si>
  <si>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</si>
  <si>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</si>
  <si>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</si>
  <si>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</si>
  <si>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</si>
  <si>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</si>
  <si>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</si>
  <si>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</si>
  <si>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</si>
  <si>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</si>
  <si>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</si>
  <si>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</si>
  <si>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</si>
  <si>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</si>
  <si>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</si>
  <si>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</si>
  <si>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</si>
  <si>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</si>
  <si>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</si>
  <si>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</si>
  <si>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</si>
  <si>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</si>
  <si>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</si>
  <si>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</si>
  <si>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</si>
  <si>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</si>
  <si>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</si>
  <si>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</si>
  <si>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</si>
  <si>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</si>
  <si>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</si>
  <si>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</si>
  <si>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</si>
  <si>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</si>
  <si>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</si>
  <si>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</si>
  <si>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</si>
  <si>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</si>
  <si>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</si>
  <si>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</si>
  <si>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</si>
  <si>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</si>
  <si>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</si>
  <si>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</si>
  <si>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</si>
  <si>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</si>
  <si>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</si>
  <si>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</si>
  <si>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</si>
  <si>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</si>
  <si>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</si>
  <si>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</si>
  <si>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</si>
  <si>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</si>
  <si>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</si>
  <si>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</si>
  <si>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</si>
  <si>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</si>
  <si>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</si>
  <si>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</si>
  <si>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</si>
  <si>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</si>
  <si>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</si>
  <si>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</si>
  <si>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</si>
  <si>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</si>
  <si>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</si>
  <si>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</si>
  <si>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</si>
  <si>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</si>
  <si>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</si>
  <si>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</si>
  <si>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</si>
  <si>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</si>
  <si>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</si>
  <si>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</si>
  <si>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</si>
  <si>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</si>
  <si>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</si>
  <si>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</si>
  <si>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</si>
  <si>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</si>
  <si>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</si>
  <si>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</si>
  <si>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</si>
  <si>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</si>
  <si>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</si>
  <si>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</si>
  <si>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</si>
  <si>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</si>
  <si>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</si>
  <si>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</si>
  <si>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</si>
  <si>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</si>
  <si>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</si>
  <si>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</si>
  <si>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</si>
  <si>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</si>
  <si>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</si>
  <si>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</si>
  <si>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</si>
  <si>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</si>
  <si>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</si>
  <si>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</si>
  <si>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</si>
  <si>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</si>
  <si>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</si>
  <si>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</si>
  <si>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</si>
  <si>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</si>
  <si>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</si>
  <si>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</si>
  <si>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</si>
  <si>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</si>
  <si>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</si>
  <si>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</si>
  <si>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</si>
  <si>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</si>
  <si>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</si>
  <si>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</si>
  <si>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</si>
  <si>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</si>
  <si>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</si>
  <si>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</si>
  <si>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</si>
  <si>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</si>
  <si>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</si>
  <si>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</si>
  <si>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</si>
  <si>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</si>
  <si>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</si>
  <si>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</si>
  <si>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</si>
  <si>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</si>
  <si>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</si>
  <si>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</si>
  <si>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</si>
  <si>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</si>
  <si>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</si>
  <si>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</si>
  <si>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</si>
  <si>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</si>
  <si>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</si>
  <si>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</si>
  <si>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</si>
  <si>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</si>
  <si>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</si>
  <si>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</si>
  <si>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</si>
  <si>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</si>
  <si>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</si>
  <si>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</si>
  <si>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</si>
  <si>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</si>
  <si>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</si>
  <si>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</si>
  <si>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</si>
  <si>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</si>
  <si>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</si>
  <si>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</si>
  <si>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</si>
  <si>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</si>
  <si>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</si>
  <si>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</si>
  <si>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</si>
  <si>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</si>
  <si>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</si>
  <si>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</si>
  <si>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</si>
  <si>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</si>
  <si>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</si>
  <si>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</si>
  <si>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</si>
  <si>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</si>
  <si>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</si>
  <si>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</si>
  <si>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</si>
  <si>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</si>
  <si>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</si>
  <si>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</si>
  <si>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</si>
  <si>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</si>
  <si>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</si>
  <si>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</si>
  <si>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</si>
  <si>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</si>
  <si>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</si>
  <si>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</si>
  <si>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</si>
  <si>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</si>
  <si>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</si>
  <si>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</si>
  <si>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</si>
  <si>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</si>
  <si>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</si>
  <si>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</si>
  <si>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</si>
  <si>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</si>
  <si>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</si>
  <si>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</si>
  <si>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</si>
  <si>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</si>
  <si>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</si>
  <si>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</si>
  <si>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</si>
  <si>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</si>
  <si>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</si>
  <si>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</si>
  <si>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</si>
  <si>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</si>
  <si>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</si>
  <si>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</si>
  <si>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</si>
  <si>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</si>
  <si>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</si>
  <si>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</si>
  <si>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</si>
  <si>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</si>
  <si>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</si>
  <si>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</si>
  <si>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</si>
  <si>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</si>
  <si>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</si>
  <si>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</si>
  <si>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</si>
  <si>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</si>
  <si>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</si>
  <si>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</si>
  <si>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</si>
  <si>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</si>
  <si>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</si>
  <si>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</si>
  <si>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</si>
  <si>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</si>
  <si>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</si>
  <si>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</si>
  <si>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</si>
  <si>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</si>
  <si>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</si>
  <si>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</si>
  <si>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</si>
  <si>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</si>
  <si>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</si>
  <si>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</si>
  <si>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</si>
  <si>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</si>
  <si>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</si>
  <si>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</si>
  <si>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</si>
  <si>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</si>
  <si>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</si>
  <si>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</si>
  <si>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</si>
  <si>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</si>
  <si>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</si>
  <si>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</si>
  <si>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</si>
  <si>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</si>
  <si>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</si>
  <si>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</si>
  <si>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</si>
  <si>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</si>
  <si>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</si>
  <si>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</si>
  <si>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</si>
  <si>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</si>
  <si>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</si>
  <si>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</si>
  <si>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</si>
  <si>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</si>
  <si>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</si>
  <si>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</si>
  <si>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</si>
  <si>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</si>
  <si>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</si>
  <si>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</si>
  <si>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</si>
  <si>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</si>
  <si>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</si>
  <si>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</si>
  <si>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</si>
  <si>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</si>
  <si>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</si>
  <si>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</si>
  <si>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</si>
  <si>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</si>
  <si>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</si>
  <si>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</si>
  <si>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</si>
  <si>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</si>
  <si>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</si>
  <si>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</si>
  <si>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</si>
  <si>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</si>
  <si>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</si>
  <si>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</si>
  <si>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</si>
  <si>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</si>
  <si>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</si>
  <si>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</si>
  <si>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</si>
  <si>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</si>
  <si>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</si>
  <si>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</si>
  <si>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</si>
  <si>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</si>
  <si>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</si>
  <si>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</si>
  <si>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</si>
  <si>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</si>
  <si>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</si>
  <si>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</si>
  <si>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</si>
  <si>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</si>
  <si>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</si>
  <si>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</si>
  <si>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</si>
  <si>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</si>
  <si>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</si>
  <si>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</si>
  <si>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</si>
  <si>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</si>
  <si>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</si>
  <si>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</si>
  <si>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</si>
  <si>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</si>
  <si>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</si>
  <si>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</si>
  <si>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</si>
  <si>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</si>
  <si>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</si>
  <si>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</si>
  <si>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</si>
  <si>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</si>
  <si>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</si>
  <si>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</si>
  <si>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</si>
  <si>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</si>
  <si>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</si>
  <si>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</si>
  <si>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</si>
  <si>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</si>
  <si>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</si>
  <si>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</si>
  <si>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</si>
  <si>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</si>
  <si>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</si>
  <si>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</si>
  <si>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</si>
  <si>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</si>
  <si>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</si>
  <si>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</si>
  <si>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</si>
  <si>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</si>
  <si>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</si>
  <si>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</si>
  <si>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</si>
  <si>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</si>
  <si>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</si>
  <si>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</si>
  <si>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</si>
  <si>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</si>
  <si>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</si>
  <si>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</si>
  <si>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</si>
  <si>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</si>
  <si>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</si>
  <si>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</si>
  <si>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</si>
  <si>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</si>
  <si>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</si>
  <si>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</si>
  <si>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</si>
  <si>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</si>
  <si>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</si>
  <si>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</si>
  <si>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</si>
  <si>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</si>
  <si>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</si>
  <si>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</si>
  <si>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</si>
  <si>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</si>
  <si>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</si>
  <si>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</si>
  <si>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</si>
  <si>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</si>
  <si>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</si>
  <si>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</si>
  <si>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</si>
  <si>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</si>
  <si>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</si>
  <si>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</si>
  <si>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</si>
  <si>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</si>
  <si>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</si>
  <si>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</si>
  <si>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</si>
  <si>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</si>
  <si>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</si>
  <si>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</si>
  <si>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</si>
  <si>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</si>
  <si>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</si>
  <si>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</si>
  <si>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</si>
  <si>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</si>
  <si>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</si>
  <si>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</si>
  <si>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</si>
  <si>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</si>
  <si>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</si>
  <si>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</si>
  <si>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</si>
  <si>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</si>
  <si>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</si>
  <si>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</si>
  <si>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</si>
  <si>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</si>
  <si>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</si>
  <si>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</si>
  <si>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</si>
  <si>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</si>
  <si>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</si>
  <si>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</si>
  <si>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</si>
  <si>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</si>
  <si>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</si>
  <si>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</si>
  <si>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</si>
  <si>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</si>
  <si>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</si>
  <si>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</si>
  <si>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</si>
  <si>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</si>
  <si>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</si>
  <si>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</si>
  <si>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</si>
  <si>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</si>
  <si>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</si>
  <si>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</si>
  <si>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</si>
  <si>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</si>
  <si>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</si>
  <si>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</si>
  <si>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</si>
  <si>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</si>
  <si>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</si>
  <si>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</si>
  <si>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</si>
  <si>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</si>
  <si>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</si>
  <si>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</si>
  <si>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</si>
  <si>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</si>
  <si>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</si>
  <si>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</si>
  <si>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</si>
  <si>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</si>
  <si>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</si>
  <si>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</si>
  <si>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</si>
  <si>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</si>
  <si>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</si>
  <si>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</si>
  <si>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</si>
  <si>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</si>
  <si>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</si>
  <si>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</si>
  <si>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</si>
  <si>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</si>
  <si>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</si>
  <si>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</si>
  <si>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</si>
  <si>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</si>
  <si>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</si>
  <si>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</si>
  <si>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</si>
  <si>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</si>
  <si>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</si>
  <si>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</si>
  <si>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</si>
  <si>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</si>
  <si>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</si>
  <si>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</si>
  <si>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</si>
  <si>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</si>
  <si>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</si>
  <si>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</si>
  <si>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</si>
  <si>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</si>
  <si>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</si>
  <si>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</si>
  <si>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</si>
  <si>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</si>
  <si>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</si>
  <si>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</si>
  <si>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</si>
  <si>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</si>
  <si>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</si>
  <si>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</si>
  <si>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</si>
  <si>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</si>
  <si>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</si>
  <si>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</si>
  <si>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</si>
  <si>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</si>
  <si>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</si>
  <si>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</si>
  <si>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</si>
  <si>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</si>
  <si>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</si>
  <si>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</si>
  <si>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</si>
  <si>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</si>
  <si>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</si>
  <si>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</si>
  <si>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</si>
  <si>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</si>
  <si>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</si>
  <si>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</si>
  <si>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</si>
  <si>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</si>
  <si>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</si>
  <si>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</si>
  <si>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</si>
  <si>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</si>
  <si>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</si>
  <si>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</si>
  <si>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</si>
  <si>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</si>
  <si>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</si>
  <si>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</si>
  <si>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</si>
  <si>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</si>
  <si>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</si>
  <si>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</si>
  <si>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</si>
  <si>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</si>
  <si>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</si>
  <si>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</si>
  <si>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</si>
  <si>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</si>
  <si>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</si>
  <si>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</si>
  <si>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</si>
  <si>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</si>
  <si>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</si>
  <si>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</si>
  <si>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</si>
  <si>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</si>
  <si>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</si>
  <si>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</si>
  <si>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</si>
  <si>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</si>
  <si>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</si>
  <si>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</si>
  <si>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</si>
  <si>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</si>
  <si>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</si>
  <si>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</si>
  <si>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</si>
  <si>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</si>
  <si>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</si>
  <si>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</si>
  <si>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</si>
  <si>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</si>
  <si>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</si>
  <si>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</si>
  <si>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</si>
  <si>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</si>
  <si>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</si>
  <si>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</si>
  <si>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</si>
  <si>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</si>
  <si>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</si>
  <si>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</si>
  <si>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</si>
  <si>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</si>
  <si>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</si>
  <si>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</si>
  <si>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</si>
  <si>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</si>
  <si>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</si>
  <si>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</si>
  <si>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</si>
  <si>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</si>
  <si>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</si>
  <si>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</si>
  <si>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</si>
  <si>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</si>
  <si>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</si>
  <si>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</si>
  <si>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</si>
  <si>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</si>
  <si>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</si>
  <si>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</si>
  <si>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</si>
  <si>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</si>
  <si>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</si>
  <si>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</si>
  <si>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</si>
  <si>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</si>
  <si>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</si>
  <si>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</si>
  <si>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</si>
  <si>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</si>
  <si>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</si>
  <si>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</si>
  <si>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</si>
  <si>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</si>
  <si>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</si>
  <si>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</si>
  <si>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</si>
  <si>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</si>
  <si>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</si>
  <si>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</si>
  <si>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</si>
  <si>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</si>
  <si>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</si>
  <si>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</si>
  <si>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</si>
  <si>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</si>
  <si>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</si>
  <si>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</si>
  <si>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</si>
  <si>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</si>
  <si>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</si>
  <si>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</si>
  <si>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</si>
  <si>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</si>
  <si>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</si>
  <si>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</si>
  <si>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</si>
  <si>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</si>
  <si>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</si>
  <si>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</si>
  <si>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</si>
  <si>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</si>
  <si>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</si>
  <si>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</si>
  <si>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</si>
  <si>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</si>
  <si>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</si>
  <si>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</si>
  <si>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</si>
  <si>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</si>
  <si>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</si>
  <si>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</si>
  <si>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</si>
  <si>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</si>
  <si>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</si>
  <si>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</si>
  <si>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</si>
  <si>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</si>
  <si>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</si>
  <si>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</si>
  <si>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</si>
  <si>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</si>
  <si>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</si>
  <si>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</si>
  <si>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</si>
  <si>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</si>
  <si>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</si>
  <si>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</si>
  <si>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</si>
  <si>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</si>
  <si>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</si>
  <si>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</si>
  <si>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</si>
  <si>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</si>
  <si>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</si>
  <si>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</si>
  <si>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</si>
  <si>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</si>
  <si>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</si>
  <si>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</si>
  <si>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</si>
  <si>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</si>
  <si>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</si>
  <si>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</si>
  <si>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</si>
  <si>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</si>
  <si>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</si>
  <si>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</si>
  <si>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</si>
  <si>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</si>
  <si>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</si>
  <si>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</si>
  <si>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</si>
  <si>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</si>
  <si>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</si>
  <si>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</si>
  <si>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</si>
  <si>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</si>
  <si>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</si>
  <si>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</si>
  <si>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</si>
  <si>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</si>
  <si>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</si>
  <si>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</si>
  <si>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</si>
  <si>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</si>
  <si>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</si>
  <si>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</si>
  <si>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</si>
  <si>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</si>
  <si>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</si>
  <si>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</si>
  <si>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</si>
  <si>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</si>
  <si>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</si>
  <si>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</si>
  <si>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</si>
  <si>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</si>
  <si>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</si>
  <si>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</si>
  <si>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</si>
  <si>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</si>
  <si>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</si>
  <si>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</si>
  <si>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</si>
  <si>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</si>
  <si>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</si>
  <si>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</si>
  <si>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</si>
  <si>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</si>
  <si>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</si>
  <si>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</si>
  <si>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</si>
  <si>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</si>
  <si>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</si>
  <si>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</si>
  <si>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</si>
  <si>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</si>
  <si>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</si>
  <si>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</si>
  <si>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</si>
  <si>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</si>
  <si>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</si>
  <si>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</si>
  <si>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</si>
  <si>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</si>
  <si>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</si>
  <si>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</si>
  <si>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</si>
  <si>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</si>
  <si>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</si>
  <si>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</si>
  <si>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</si>
  <si>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</si>
  <si>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</si>
  <si>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</si>
  <si>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</si>
  <si>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</si>
  <si>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</si>
  <si>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</si>
  <si>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</si>
  <si>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</si>
  <si>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</si>
  <si>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</si>
  <si>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</si>
  <si>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</si>
  <si>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</si>
  <si>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</si>
  <si>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</si>
  <si>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</si>
  <si>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</si>
  <si>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</si>
  <si>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</si>
  <si>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</si>
  <si>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</si>
  <si>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</si>
  <si>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</si>
  <si>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</si>
  <si>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</si>
  <si>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</si>
  <si>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</si>
  <si>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</si>
  <si>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</si>
  <si>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</si>
  <si>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</si>
  <si>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</si>
  <si>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</si>
  <si>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</si>
  <si>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</si>
  <si>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</si>
  <si>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</si>
  <si>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</si>
  <si>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</si>
  <si>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</si>
  <si>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</si>
  <si>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</si>
  <si>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</si>
  <si>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</si>
  <si>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</si>
  <si>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</si>
  <si>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</si>
  <si>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</si>
  <si>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</si>
  <si>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</si>
  <si>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</si>
  <si>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</si>
  <si>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</si>
  <si>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</si>
  <si>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</si>
  <si>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</si>
  <si>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</si>
  <si>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</si>
  <si>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</si>
  <si>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</si>
  <si>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</si>
  <si>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</si>
  <si>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</si>
  <si>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</si>
  <si>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</si>
  <si>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</si>
  <si>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</si>
  <si>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</si>
  <si>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</si>
  <si>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</si>
  <si>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</si>
  <si>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</si>
  <si>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</si>
  <si>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</si>
  <si>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</si>
  <si>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</si>
  <si>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</si>
  <si>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</si>
  <si>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</si>
  <si>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</si>
  <si>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</si>
  <si>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</si>
  <si>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</si>
  <si>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</si>
  <si>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</si>
  <si>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</si>
  <si>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</si>
  <si>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</si>
  <si>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</si>
  <si>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</si>
  <si>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</si>
  <si>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</si>
  <si>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</si>
  <si>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</si>
  <si>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</si>
  <si>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</si>
  <si>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</si>
  <si>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</si>
  <si>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</si>
  <si>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</si>
  <si>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</si>
  <si>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</si>
  <si>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</si>
  <si>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</si>
  <si>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</si>
  <si>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</si>
  <si>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</si>
  <si>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</si>
  <si>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</si>
  <si>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</si>
  <si>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</si>
  <si>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</si>
  <si>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</si>
  <si>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</si>
  <si>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</si>
  <si>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</si>
  <si>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</si>
  <si>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</si>
  <si>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</si>
  <si>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</si>
  <si>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</si>
  <si>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</si>
  <si>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</si>
  <si>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</si>
  <si>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</si>
  <si>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</si>
  <si>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</si>
  <si>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</si>
  <si>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</si>
  <si>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</si>
  <si>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</si>
  <si>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</si>
  <si>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</si>
  <si>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</si>
  <si>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</si>
  <si>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</si>
  <si>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</si>
  <si>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</si>
  <si>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</si>
  <si>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</si>
  <si>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</si>
  <si>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</si>
  <si>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</si>
  <si>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</si>
  <si>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</si>
  <si>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</si>
  <si>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</si>
  <si>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</si>
  <si>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</si>
  <si>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</si>
  <si>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</si>
  <si>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</si>
  <si>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</si>
  <si>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</si>
  <si>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</si>
  <si>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</si>
  <si>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</si>
  <si>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</si>
  <si>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</si>
  <si>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</si>
  <si>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</si>
  <si>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</si>
  <si>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</si>
  <si>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</si>
  <si>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</si>
  <si>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</si>
  <si>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</si>
  <si>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</si>
  <si>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</si>
  <si>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</si>
  <si>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</si>
  <si>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</si>
  <si>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</si>
  <si>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</si>
  <si>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</si>
  <si>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</si>
  <si>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</si>
  <si>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</si>
  <si>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</si>
  <si>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</si>
  <si>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</si>
  <si>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</si>
  <si>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</si>
  <si>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</si>
  <si>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</si>
  <si>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</si>
  <si>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</si>
  <si>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</si>
  <si>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</si>
  <si>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</si>
  <si>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</si>
  <si>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</si>
  <si>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</si>
  <si>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</si>
  <si>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</si>
  <si>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</si>
  <si>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</si>
  <si>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</si>
  <si>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</si>
  <si>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</si>
  <si>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</si>
  <si>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</si>
  <si>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</si>
  <si>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</si>
  <si>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</si>
  <si>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</si>
  <si>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</si>
  <si>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</si>
  <si>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</si>
  <si>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</si>
  <si>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</si>
  <si>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</si>
  <si>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</si>
  <si>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</si>
  <si>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</si>
  <si>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</si>
  <si>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</si>
  <si>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</si>
  <si>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</si>
  <si>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</si>
  <si>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</si>
  <si>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</si>
  <si>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</si>
  <si>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</si>
  <si>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</si>
  <si>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</si>
  <si>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</si>
  <si>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</si>
  <si>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</si>
  <si>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</si>
  <si>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</si>
  <si>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</si>
  <si>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</si>
  <si>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</si>
  <si>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</si>
  <si>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</si>
  <si>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</si>
  <si>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</si>
  <si>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</si>
  <si>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</si>
  <si>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</si>
  <si>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</si>
  <si>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</si>
  <si>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</si>
  <si>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</si>
  <si>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</si>
  <si>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</si>
  <si>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</si>
  <si>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</si>
  <si>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</si>
  <si>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</si>
  <si>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</si>
  <si>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</si>
  <si>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</si>
  <si>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</si>
  <si>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</si>
  <si>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</si>
  <si>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</si>
  <si>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</si>
  <si>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</si>
  <si>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</si>
  <si>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</si>
  <si>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</si>
  <si>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</si>
  <si>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</si>
  <si>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</si>
  <si>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</si>
  <si>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</si>
  <si>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</si>
  <si>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</si>
  <si>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</si>
  <si>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</si>
  <si>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</si>
  <si>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</si>
  <si>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</si>
  <si>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</si>
  <si>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</si>
  <si>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</si>
  <si>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</si>
  <si>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</si>
  <si>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</si>
  <si>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</si>
  <si>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</si>
  <si>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</si>
  <si>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</si>
  <si>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</si>
  <si>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</si>
  <si>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</si>
  <si>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</si>
  <si>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</si>
  <si>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</si>
  <si>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</si>
  <si>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</si>
  <si>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</si>
  <si>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</si>
  <si>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</si>
  <si>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</si>
  <si>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</si>
  <si>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</si>
  <si>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</si>
  <si>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</si>
  <si>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</si>
  <si>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</si>
  <si>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</si>
  <si>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</si>
  <si>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</si>
  <si>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</si>
  <si>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</si>
  <si>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</si>
  <si>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</si>
  <si>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</si>
  <si>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</si>
  <si>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</si>
  <si>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</si>
  <si>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</si>
  <si>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</si>
  <si>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</si>
  <si>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</si>
  <si>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</si>
  <si>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</si>
  <si>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</si>
  <si>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</si>
  <si>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</si>
  <si>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</si>
  <si>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</si>
  <si>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</si>
  <si>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</si>
  <si>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</si>
  <si>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</si>
  <si>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</si>
  <si>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</si>
  <si>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</si>
  <si>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</si>
  <si>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</si>
  <si>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</si>
  <si>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</si>
  <si>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</si>
  <si>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</si>
  <si>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</si>
  <si>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</si>
  <si>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</si>
  <si>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</si>
  <si>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</si>
  <si>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</si>
  <si>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</si>
  <si>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</si>
  <si>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</si>
  <si>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</si>
  <si>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</si>
  <si>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</si>
  <si>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</si>
  <si>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</si>
  <si>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</si>
  <si>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</si>
  <si>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</si>
  <si>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</si>
  <si>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</si>
  <si>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</si>
  <si>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</si>
  <si>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</si>
  <si>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</si>
  <si>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</si>
  <si>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</si>
  <si>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</si>
  <si>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</si>
  <si>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</si>
  <si>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</si>
  <si>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</si>
  <si>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</si>
  <si>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</si>
  <si>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</si>
  <si>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</si>
  <si>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</si>
  <si>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</si>
  <si>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</si>
  <si>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</si>
  <si>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</si>
  <si>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</si>
  <si>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</si>
  <si>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</si>
  <si>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</si>
  <si>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</si>
  <si>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</si>
  <si>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</si>
  <si>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</si>
  <si>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</si>
  <si>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</si>
  <si>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</si>
  <si>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</si>
  <si>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</si>
  <si>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</si>
  <si>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</si>
  <si>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</si>
  <si>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</si>
  <si>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</si>
  <si>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</si>
  <si>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</si>
  <si>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</si>
  <si>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</si>
  <si>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</si>
  <si>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</si>
  <si>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</si>
  <si>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</si>
  <si>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</si>
  <si>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</si>
  <si>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</si>
  <si>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</si>
  <si>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</si>
  <si>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</si>
  <si>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</si>
  <si>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</si>
  <si>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</si>
  <si>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</si>
  <si>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</si>
  <si>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</si>
  <si>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</si>
  <si>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</si>
  <si>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</si>
  <si>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</si>
  <si>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</si>
  <si>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</si>
  <si>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</si>
  <si>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</si>
  <si>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</si>
  <si>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</si>
  <si>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</si>
  <si>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</si>
  <si>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</si>
  <si>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</si>
  <si>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</si>
  <si>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</si>
  <si>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</si>
  <si>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</si>
  <si>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</si>
  <si>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</si>
  <si>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</si>
  <si>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</si>
  <si>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</si>
  <si>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</si>
  <si>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</si>
  <si>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</si>
  <si>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</si>
  <si>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</si>
  <si>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</si>
  <si>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</si>
  <si>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</si>
  <si>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</si>
  <si>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</si>
  <si>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</si>
  <si>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</si>
  <si>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</si>
  <si>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</si>
  <si>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</si>
  <si>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</si>
  <si>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</si>
  <si>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</si>
  <si>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</si>
  <si>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</si>
  <si>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</si>
  <si>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</si>
  <si>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</si>
  <si>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</si>
  <si>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</si>
  <si>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</si>
  <si>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</si>
  <si>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</si>
  <si>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</si>
  <si>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</si>
  <si>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</si>
  <si>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</si>
  <si>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</si>
  <si>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</si>
  <si>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</si>
  <si>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</si>
  <si>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</si>
  <si>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</si>
  <si>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</si>
  <si>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</si>
  <si>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</si>
  <si>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</si>
  <si>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</si>
  <si>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</si>
  <si>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</si>
  <si>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</si>
  <si>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</si>
  <si>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</si>
  <si>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</si>
  <si>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</si>
  <si>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</si>
  <si>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</si>
  <si>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</si>
  <si>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</si>
  <si>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</si>
  <si>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</si>
  <si>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</si>
  <si>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</si>
  <si>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</si>
  <si>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</si>
  <si>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</si>
  <si>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</si>
  <si>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</si>
  <si>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</si>
  <si>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</si>
  <si>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</si>
  <si>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</si>
  <si>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</si>
  <si>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</si>
  <si>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</si>
  <si>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</si>
  <si>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</si>
  <si>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</si>
  <si>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</si>
  <si>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</si>
  <si>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</si>
  <si>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</si>
  <si>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</si>
  <si>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</si>
  <si>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</si>
  <si>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</si>
  <si>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</si>
  <si>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</si>
  <si>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</si>
  <si>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</si>
  <si>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</si>
  <si>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</si>
  <si>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</si>
  <si>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</si>
  <si>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</si>
  <si>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</si>
  <si>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</si>
  <si>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</si>
  <si>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</si>
  <si>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</si>
  <si>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</si>
  <si>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</si>
  <si>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</si>
  <si>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</si>
  <si>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</si>
  <si>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</si>
  <si>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</si>
  <si>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</si>
  <si>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</si>
  <si>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</si>
  <si>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</si>
  <si>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</si>
  <si>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</si>
  <si>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</si>
  <si>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</si>
  <si>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</si>
  <si>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</si>
  <si>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</si>
  <si>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</si>
  <si>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</si>
  <si>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</si>
  <si>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</si>
  <si>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</si>
  <si>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</si>
  <si>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</si>
  <si>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</si>
  <si>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</si>
  <si>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</si>
  <si>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</si>
  <si>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</si>
  <si>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</si>
  <si>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</si>
  <si>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</si>
  <si>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</si>
  <si>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</si>
  <si>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</si>
  <si>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</si>
  <si>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</si>
  <si>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</si>
  <si>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</si>
  <si>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</si>
  <si>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</si>
  <si>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</si>
  <si>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</si>
  <si>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</si>
  <si>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</si>
  <si>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</si>
  <si>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</si>
  <si>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</si>
  <si>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</si>
  <si>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</si>
  <si>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</si>
  <si>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</si>
  <si>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</si>
  <si>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</si>
  <si>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</si>
  <si>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</si>
  <si>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</si>
  <si>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</si>
  <si>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</si>
  <si>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</si>
  <si>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</si>
  <si>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</si>
  <si>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</si>
  <si>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</si>
  <si>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</si>
  <si>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</si>
  <si>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</si>
  <si>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</si>
  <si>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</si>
  <si>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</si>
  <si>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</si>
  <si>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</si>
  <si>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</si>
  <si>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</si>
  <si>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</si>
  <si>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</si>
  <si>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</si>
  <si>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</si>
  <si>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</si>
  <si>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</si>
  <si>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</si>
  <si>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</si>
  <si>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</si>
  <si>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</si>
  <si>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</si>
  <si>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</si>
  <si>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</si>
  <si>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</si>
  <si>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</si>
  <si>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</si>
  <si>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</si>
  <si>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</si>
  <si>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</si>
  <si>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</si>
  <si>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</si>
  <si>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</si>
  <si>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</si>
  <si>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</si>
  <si>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</si>
  <si>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</si>
  <si>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</si>
  <si>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</si>
  <si>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</si>
  <si>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</si>
  <si>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</si>
  <si>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</si>
  <si>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</si>
  <si>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</si>
  <si>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</si>
  <si>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</si>
  <si>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</si>
  <si>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</si>
  <si>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</si>
  <si>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</si>
  <si>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</si>
  <si>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</si>
  <si>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</si>
  <si>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</si>
  <si>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</si>
  <si>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</si>
  <si>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</si>
  <si>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</si>
  <si>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</si>
  <si>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</si>
  <si>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</si>
  <si>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</si>
  <si>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</si>
  <si>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</si>
  <si>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</si>
  <si>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</si>
  <si>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</si>
  <si>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</si>
  <si>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</si>
  <si>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</si>
  <si>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</si>
  <si>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</si>
  <si>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</si>
  <si>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</si>
  <si>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</si>
  <si>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</si>
  <si>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</si>
  <si>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</si>
  <si>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</si>
  <si>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</si>
  <si>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</si>
  <si>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</si>
  <si>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</si>
  <si>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</si>
  <si>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</si>
  <si>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</si>
  <si>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</si>
  <si>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</si>
  <si>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</si>
  <si>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</si>
  <si>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</si>
  <si>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</si>
  <si>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</si>
  <si>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</si>
  <si>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</si>
  <si>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</si>
  <si>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</si>
  <si>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</si>
  <si>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</si>
  <si>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</si>
  <si>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</si>
  <si>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</si>
  <si>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</si>
  <si>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</si>
  <si>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</si>
  <si>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</si>
  <si>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</si>
  <si>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</si>
  <si>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</si>
  <si>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</si>
  <si>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</si>
  <si>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</si>
  <si>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</si>
  <si>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</si>
  <si>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</si>
  <si>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</si>
  <si>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</si>
  <si>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</si>
  <si>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</si>
  <si>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</si>
  <si>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</si>
  <si>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</si>
  <si>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</si>
  <si>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</si>
  <si>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</si>
  <si>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</si>
  <si>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</si>
  <si>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</si>
  <si>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</si>
  <si>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</si>
  <si>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</si>
  <si>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</si>
  <si>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</si>
  <si>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</si>
  <si>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</si>
  <si>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</si>
  <si>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</si>
  <si>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</si>
  <si>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</si>
  <si>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</si>
  <si>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</si>
  <si>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</si>
  <si>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</si>
  <si>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</si>
  <si>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</si>
  <si>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</si>
  <si>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</si>
  <si>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</si>
  <si>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</si>
  <si>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</si>
  <si>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</si>
  <si>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</si>
  <si>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</si>
  <si>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</si>
  <si>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</si>
  <si>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</si>
  <si>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</si>
  <si>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</si>
  <si>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</si>
  <si>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</si>
  <si>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</si>
  <si>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</si>
  <si>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</si>
  <si>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</si>
  <si>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</si>
  <si>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</si>
  <si>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</si>
  <si>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</si>
  <si>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</si>
  <si>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</si>
  <si>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</si>
  <si>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</si>
  <si>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</si>
  <si>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</si>
  <si>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</si>
  <si>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</si>
  <si>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</si>
  <si>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</si>
  <si>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</si>
  <si>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</si>
  <si>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</si>
  <si>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</si>
  <si>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</si>
  <si>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</si>
  <si>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</si>
  <si>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</si>
  <si>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</si>
  <si>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</si>
  <si>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</si>
  <si>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</si>
  <si>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</si>
  <si>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</si>
  <si>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</si>
  <si>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</si>
  <si>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</si>
  <si>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</si>
  <si>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</si>
  <si>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</si>
  <si>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</si>
  <si>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</si>
  <si>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</si>
  <si>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</si>
  <si>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</si>
  <si>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</si>
  <si>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</si>
  <si>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</si>
  <si>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</si>
  <si>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</si>
  <si>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</si>
  <si>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</si>
  <si>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</si>
  <si>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</si>
  <si>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</si>
  <si>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</si>
  <si>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</si>
  <si>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</si>
  <si>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</si>
  <si>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</si>
  <si>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</si>
  <si>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</si>
  <si>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</si>
  <si>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</si>
  <si>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</si>
  <si>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</si>
  <si>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</si>
  <si>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</si>
  <si>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</si>
  <si>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</si>
  <si>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</si>
  <si>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</si>
  <si>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</si>
  <si>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</si>
  <si>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</si>
  <si>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</si>
  <si>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</si>
  <si>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</si>
  <si>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</si>
  <si>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</si>
  <si>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</si>
  <si>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</si>
  <si>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</si>
  <si>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</si>
  <si>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</si>
  <si>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</si>
  <si>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</si>
  <si>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</si>
  <si>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</si>
  <si>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</si>
  <si>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</si>
  <si>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</si>
  <si>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</si>
  <si>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</si>
  <si>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</si>
  <si>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</si>
  <si>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</si>
  <si>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</si>
  <si>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</si>
  <si>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</si>
  <si>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</si>
  <si>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</si>
  <si>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</si>
  <si>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</si>
  <si>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</si>
  <si>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</si>
  <si>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</si>
  <si>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</si>
  <si>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</si>
  <si>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</si>
  <si>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</si>
  <si>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</si>
  <si>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</si>
  <si>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</si>
  <si>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</si>
  <si>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</si>
  <si>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</si>
  <si>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</si>
  <si>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</si>
  <si>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</si>
  <si>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</si>
  <si>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</si>
  <si>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</si>
  <si>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</si>
  <si>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</si>
  <si>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</si>
  <si>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</si>
  <si>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</si>
  <si>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</si>
  <si>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</si>
  <si>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</si>
  <si>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</si>
  <si>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</si>
  <si>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</si>
  <si>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</si>
  <si>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</si>
  <si>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</si>
  <si>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</si>
  <si>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</si>
  <si>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</si>
  <si>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</si>
  <si>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</si>
  <si>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</si>
  <si>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</si>
  <si>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</si>
  <si>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</si>
  <si>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</si>
  <si>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</si>
  <si>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</si>
  <si>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</si>
  <si>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</si>
  <si>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</si>
  <si>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</si>
  <si>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</si>
  <si>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</si>
  <si>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</si>
  <si>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</si>
  <si>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</si>
  <si>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</si>
  <si>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</si>
  <si>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</si>
  <si>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</si>
  <si>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</si>
  <si>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</si>
  <si>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</si>
  <si>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</si>
  <si>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</si>
  <si>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</si>
  <si>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</si>
  <si>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</si>
  <si>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</si>
  <si>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</si>
  <si>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</si>
  <si>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</si>
  <si>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</si>
  <si>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</si>
  <si>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</si>
  <si>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</si>
  <si>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</si>
  <si>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</si>
  <si>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</si>
  <si>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</si>
  <si>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</si>
  <si>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</si>
  <si>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</si>
  <si>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</si>
  <si>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</si>
  <si>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</si>
  <si>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</si>
  <si>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</si>
  <si>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</si>
  <si>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</si>
  <si>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</si>
  <si>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</si>
  <si>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</si>
  <si>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</si>
  <si>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</si>
  <si>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</si>
  <si>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</si>
  <si>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</si>
  <si>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</si>
  <si>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</si>
  <si>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</si>
  <si>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</si>
  <si>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</si>
  <si>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</si>
  <si>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</si>
  <si>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</si>
  <si>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</si>
  <si>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</si>
  <si>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</si>
  <si>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</si>
  <si>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</si>
  <si>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</si>
  <si>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</si>
  <si>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</si>
  <si>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</si>
  <si>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</si>
  <si>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</si>
  <si>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</si>
  <si>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</si>
  <si>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</si>
  <si>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</si>
  <si>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</si>
  <si>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</si>
  <si>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</si>
  <si>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</si>
  <si>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</si>
  <si>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</si>
  <si>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</si>
  <si>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</si>
  <si>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</si>
  <si>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</si>
  <si>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</si>
  <si>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</si>
  <si>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</si>
  <si>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</si>
  <si>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</si>
  <si>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</si>
  <si>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</si>
  <si>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</si>
  <si>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</si>
  <si>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</si>
  <si>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</si>
  <si>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</si>
  <si>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</si>
  <si>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</si>
  <si>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</si>
  <si>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</si>
  <si>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</si>
  <si>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</si>
  <si>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</si>
  <si>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</si>
  <si>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</si>
  <si>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</si>
  <si>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</si>
  <si>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</si>
  <si>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</si>
  <si>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</si>
  <si>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</si>
  <si>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</si>
  <si>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</si>
  <si>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</si>
  <si>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</si>
  <si>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</si>
  <si>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</si>
  <si>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</si>
  <si>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</si>
  <si>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</si>
  <si>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</si>
  <si>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</si>
  <si>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</si>
  <si>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</si>
  <si>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</si>
  <si>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</si>
  <si>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</si>
  <si>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</si>
  <si>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</si>
  <si>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</si>
  <si>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</si>
  <si>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</si>
  <si>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</si>
  <si>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</si>
  <si>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</si>
  <si>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</si>
  <si>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</si>
  <si>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</si>
  <si>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</si>
  <si>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</si>
  <si>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</si>
  <si>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</si>
  <si>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</si>
  <si>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</si>
  <si>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</si>
  <si>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</si>
  <si>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</si>
  <si>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</si>
  <si>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</si>
  <si>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</si>
  <si>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</si>
  <si>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</si>
  <si>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</si>
  <si>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</si>
  <si>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</si>
  <si>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</si>
  <si>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</si>
  <si>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</si>
  <si>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</si>
  <si>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</si>
  <si>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</si>
  <si>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</si>
  <si>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</si>
  <si>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</si>
  <si>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</si>
  <si>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</si>
  <si>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</si>
  <si>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</si>
  <si>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</si>
  <si>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</si>
  <si>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</si>
  <si>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</si>
  <si>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</si>
  <si>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</si>
  <si>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</si>
  <si>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</si>
  <si>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</si>
  <si>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</si>
  <si>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</si>
  <si>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</si>
  <si>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</si>
  <si>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</si>
  <si>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</si>
  <si>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</si>
  <si>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</si>
  <si>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</si>
  <si>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</si>
  <si>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</si>
  <si>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</si>
  <si>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</si>
  <si>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</si>
  <si>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</si>
  <si>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</si>
  <si>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</si>
  <si>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</si>
  <si>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</si>
  <si>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</si>
  <si>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</si>
  <si>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</si>
  <si>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</si>
  <si>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</si>
  <si>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</si>
  <si>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</si>
  <si>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</si>
  <si>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</si>
  <si>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</si>
  <si>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</si>
  <si>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</si>
  <si>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</si>
  <si>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</si>
  <si>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</si>
  <si>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</si>
  <si>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</si>
  <si>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</si>
  <si>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</si>
  <si>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</si>
  <si>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</si>
  <si>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</si>
  <si>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</si>
  <si>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</si>
  <si>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</si>
  <si>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</si>
  <si>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</si>
  <si>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</si>
  <si>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</si>
  <si>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</si>
  <si>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</si>
  <si>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</si>
  <si>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</si>
  <si>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</si>
  <si>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</si>
  <si>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</si>
  <si>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</si>
  <si>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</si>
  <si>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</si>
  <si>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</si>
  <si>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</si>
  <si>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</si>
  <si>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</si>
  <si>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</si>
  <si>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</si>
  <si>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</si>
  <si>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</si>
  <si>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</si>
  <si>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</si>
  <si>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</si>
  <si>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</si>
  <si>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</si>
  <si>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</si>
  <si>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</si>
  <si>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</si>
  <si>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</si>
  <si>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</si>
  <si>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</si>
  <si>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</si>
  <si>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</si>
  <si>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</si>
  <si>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</si>
  <si>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</si>
  <si>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</si>
  <si>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</si>
  <si>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</si>
  <si>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</si>
  <si>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</si>
  <si>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</si>
  <si>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</si>
  <si>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</si>
  <si>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</si>
  <si>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</si>
  <si>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</si>
  <si>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</si>
  <si>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</si>
  <si>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</si>
  <si>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</si>
  <si>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</si>
  <si>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</si>
  <si>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</si>
  <si>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</si>
  <si>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</si>
  <si>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</si>
  <si>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</si>
  <si>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</si>
  <si>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</si>
  <si>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</si>
  <si>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</si>
  <si>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</si>
  <si>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</si>
  <si>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</si>
  <si>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</si>
  <si>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</si>
  <si>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</si>
  <si>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</si>
  <si>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</si>
  <si>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</si>
  <si>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</si>
  <si>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</si>
  <si>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</si>
  <si>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</si>
  <si>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</si>
  <si>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</si>
  <si>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</si>
  <si>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</si>
  <si>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</si>
  <si>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</si>
  <si>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</si>
  <si>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</si>
  <si>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</si>
  <si>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</si>
  <si>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</si>
  <si>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</si>
  <si>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</si>
  <si>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</si>
  <si>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</si>
  <si>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</si>
  <si>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</si>
  <si>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</si>
  <si>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</si>
  <si>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</si>
  <si>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</si>
  <si>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</si>
  <si>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</si>
  <si>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</si>
  <si>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</si>
  <si>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</si>
  <si>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</si>
  <si>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</si>
  <si>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</si>
  <si>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</si>
  <si>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</si>
  <si>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</si>
  <si>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</si>
  <si>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</si>
  <si>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</si>
  <si>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</si>
  <si>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</si>
  <si>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</si>
  <si>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</si>
  <si>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</si>
  <si>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</si>
  <si>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</si>
  <si>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</si>
  <si>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</si>
  <si>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</si>
  <si>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</si>
  <si>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</si>
  <si>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</si>
  <si>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</si>
  <si>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</si>
  <si>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</si>
  <si>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</si>
  <si>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</si>
  <si>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</si>
  <si>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</si>
  <si>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</si>
  <si>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</si>
  <si>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</si>
  <si>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</si>
  <si>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</si>
  <si>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</si>
  <si>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</si>
  <si>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</si>
  <si>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</si>
  <si>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</si>
  <si>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</si>
  <si>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</si>
  <si>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</si>
  <si>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</si>
  <si>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</si>
  <si>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</si>
  <si>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</si>
  <si>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</si>
  <si>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</si>
  <si>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</si>
  <si>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</si>
  <si>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</si>
  <si>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</si>
  <si>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</si>
  <si>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</si>
  <si>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</si>
  <si>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</si>
  <si>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</si>
  <si>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</si>
  <si>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</si>
  <si>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</si>
  <si>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</si>
  <si>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</si>
  <si>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</si>
  <si>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</si>
  <si>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</si>
  <si>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</si>
  <si>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</si>
  <si>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</si>
  <si>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</si>
  <si>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</si>
  <si>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</si>
  <si>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</si>
  <si>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</si>
  <si>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</si>
  <si>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</si>
  <si>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</si>
  <si>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</si>
  <si>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</si>
  <si>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</si>
  <si>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</si>
  <si>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</si>
  <si>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</si>
  <si>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</si>
  <si>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</si>
  <si>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</si>
  <si>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</si>
  <si>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</si>
  <si>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</si>
  <si>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</si>
  <si>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</si>
  <si>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</si>
  <si>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</si>
  <si>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</si>
  <si>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</si>
  <si>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</si>
  <si>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</si>
  <si>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</si>
  <si>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</si>
  <si>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</si>
  <si>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</si>
  <si>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</si>
  <si>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</si>
  <si>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</si>
  <si>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</si>
  <si>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</si>
  <si>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</si>
  <si>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</si>
  <si>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</si>
  <si>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</si>
  <si>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</si>
  <si>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</si>
  <si>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</si>
  <si>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</si>
  <si>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</si>
  <si>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</si>
  <si>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</si>
  <si>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</si>
  <si>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</si>
  <si>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</si>
  <si>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</si>
  <si>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</si>
  <si>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</si>
  <si>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</si>
  <si>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</si>
  <si>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</si>
  <si>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</si>
  <si>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</si>
  <si>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</si>
  <si>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</si>
  <si>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</si>
  <si>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</si>
  <si>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</si>
  <si>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</si>
  <si>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</si>
  <si>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</si>
  <si>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</si>
  <si>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</si>
  <si>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</si>
  <si>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</si>
  <si>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</si>
  <si>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</si>
  <si>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</si>
  <si>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</si>
  <si>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</si>
  <si>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</si>
  <si>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</si>
  <si>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</si>
  <si>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</si>
  <si>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</si>
  <si>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</si>
  <si>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</si>
  <si>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</si>
  <si>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</si>
  <si>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</si>
  <si>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</si>
  <si>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</si>
  <si>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</si>
  <si>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</si>
  <si>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</si>
  <si>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</si>
  <si>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</si>
  <si>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</si>
  <si>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</si>
  <si>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</si>
  <si>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</si>
  <si>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</si>
  <si>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</si>
  <si>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</si>
  <si>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</si>
  <si>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</si>
  <si>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</si>
  <si>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</si>
  <si>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</si>
  <si>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</si>
  <si>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</si>
  <si>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</si>
  <si>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</si>
  <si>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</si>
  <si>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</si>
  <si>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</si>
  <si>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</si>
  <si>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</si>
  <si>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</si>
  <si>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</si>
  <si>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</si>
  <si>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</si>
  <si>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</si>
  <si>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</si>
  <si>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</si>
  <si>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</si>
  <si>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</si>
  <si>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</si>
  <si>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</si>
  <si>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</si>
  <si>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</si>
  <si>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</si>
  <si>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</si>
  <si>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</si>
  <si>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</si>
  <si>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</si>
  <si>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</si>
  <si>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</si>
  <si>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</si>
  <si>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</si>
  <si>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</si>
  <si>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</si>
  <si>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</si>
  <si>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</si>
  <si>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</si>
  <si>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</si>
  <si>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</si>
  <si>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</si>
  <si>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</si>
  <si>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</si>
  <si>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</si>
  <si>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</si>
  <si>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</si>
  <si>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</si>
  <si>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</si>
  <si>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</si>
  <si>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</si>
  <si>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</si>
  <si>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</si>
  <si>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</si>
  <si>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</si>
  <si>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</si>
  <si>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</si>
  <si>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</si>
  <si>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</si>
  <si>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</si>
  <si>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</si>
  <si>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</si>
  <si>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</si>
  <si>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</si>
  <si>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</si>
  <si>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</si>
  <si>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</si>
  <si>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</si>
  <si>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</si>
  <si>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</si>
  <si>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</si>
  <si>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</si>
  <si>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</si>
  <si>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</si>
  <si>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</si>
  <si>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</si>
  <si>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</si>
  <si>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</si>
  <si>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</si>
  <si>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</si>
  <si>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</si>
  <si>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</si>
  <si>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</si>
  <si>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</si>
  <si>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</si>
  <si>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</si>
  <si>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</si>
  <si>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</si>
  <si>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</si>
  <si>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</si>
  <si>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</si>
  <si>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</si>
  <si>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</si>
  <si>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</si>
  <si>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</si>
  <si>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</si>
  <si>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</si>
  <si>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</si>
  <si>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</si>
  <si>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</si>
  <si>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</si>
  <si>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</si>
  <si>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</si>
  <si>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</si>
  <si>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</si>
  <si>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</si>
  <si>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</si>
  <si>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</si>
  <si>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</si>
  <si>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</si>
  <si>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</si>
  <si>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</si>
  <si>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</si>
  <si>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</si>
  <si>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</si>
  <si>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</si>
  <si>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</si>
  <si>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</si>
  <si>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</si>
  <si>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</si>
  <si>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</si>
  <si>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</si>
  <si>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</si>
  <si>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</si>
  <si>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</si>
  <si>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</si>
  <si>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</si>
  <si>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</si>
  <si>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</si>
  <si>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</si>
  <si>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</si>
  <si>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</si>
  <si>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</si>
  <si>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</si>
  <si>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</si>
  <si>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</si>
  <si>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</si>
  <si>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</si>
  <si>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</si>
  <si>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</si>
  <si>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</si>
  <si>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</si>
  <si>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</si>
  <si>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</si>
  <si>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</si>
  <si>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</si>
  <si>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</si>
  <si>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</si>
  <si>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</si>
  <si>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</si>
  <si>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</si>
  <si>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</si>
  <si>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</si>
  <si>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</si>
  <si>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</si>
  <si>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</si>
  <si>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</si>
  <si>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</si>
  <si>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</si>
  <si>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</si>
  <si>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</si>
  <si>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</si>
  <si>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</si>
  <si>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</si>
  <si>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</si>
  <si>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</si>
  <si>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</si>
  <si>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</si>
  <si>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</si>
  <si>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</si>
  <si>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</si>
  <si>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</si>
  <si>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</si>
  <si>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</si>
  <si>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</si>
  <si>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</si>
  <si>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</si>
  <si>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</si>
  <si>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</si>
  <si>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</si>
  <si>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</si>
  <si>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</si>
  <si>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</si>
  <si>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</si>
  <si>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</si>
  <si>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</si>
  <si>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</si>
  <si>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</si>
  <si>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</si>
  <si>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</si>
  <si>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</si>
  <si>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</si>
  <si>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</si>
  <si>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</si>
  <si>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</si>
  <si>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</si>
  <si>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</si>
  <si>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</si>
  <si>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</si>
  <si>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</si>
  <si>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</si>
  <si>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</si>
  <si>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</si>
  <si>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</si>
  <si>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</si>
  <si>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</si>
  <si>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</si>
  <si>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</si>
  <si>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</si>
  <si>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</si>
  <si>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</si>
  <si>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</si>
  <si>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</si>
  <si>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</si>
  <si>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</si>
  <si>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</si>
  <si>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</si>
  <si>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</si>
  <si>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</si>
  <si>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</si>
  <si>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</si>
  <si>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</si>
  <si>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</si>
  <si>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</si>
  <si>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</si>
  <si>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</si>
  <si>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</si>
  <si>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</si>
  <si>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</si>
  <si>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</si>
  <si>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</si>
  <si>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</si>
  <si>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</si>
  <si>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</si>
  <si>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</si>
  <si>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</si>
  <si>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</si>
  <si>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</si>
  <si>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</si>
  <si>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</si>
  <si>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</si>
  <si>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</si>
  <si>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</si>
  <si>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</si>
  <si>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</si>
  <si>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</si>
  <si>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</si>
  <si>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</si>
  <si>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</si>
  <si>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</si>
  <si>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</si>
  <si>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</si>
  <si>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</si>
  <si>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</si>
  <si>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</si>
  <si>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</si>
  <si>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</si>
  <si>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</si>
  <si>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</si>
  <si>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</si>
  <si>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</si>
  <si>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</si>
  <si>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</si>
  <si>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</si>
  <si>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</si>
  <si>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</si>
  <si>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</si>
  <si>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</si>
  <si>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</si>
  <si>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</si>
  <si>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</si>
  <si>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</si>
  <si>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</si>
  <si>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</si>
  <si>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</si>
  <si>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</si>
  <si>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</si>
  <si>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</si>
  <si>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</si>
  <si>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</si>
  <si>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</si>
  <si>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</si>
  <si>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</si>
  <si>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</si>
  <si>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</si>
  <si>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</si>
  <si>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</si>
  <si>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</si>
  <si>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</si>
  <si>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</si>
  <si>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</si>
  <si>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</si>
  <si>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</si>
  <si>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</si>
  <si>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</si>
  <si>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</si>
  <si>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</si>
  <si>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</si>
  <si>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</si>
  <si>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</si>
  <si>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</si>
  <si>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</si>
  <si>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</si>
  <si>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</si>
  <si>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</si>
  <si>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</si>
  <si>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</si>
  <si>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</si>
  <si>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</si>
  <si>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</si>
  <si>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</si>
  <si>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</si>
  <si>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</si>
  <si>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</si>
  <si>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</si>
  <si>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</si>
  <si>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</si>
  <si>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</si>
  <si>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</si>
  <si>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</si>
  <si>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</si>
  <si>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</si>
  <si>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</si>
  <si>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</si>
  <si>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</si>
  <si>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</si>
  <si>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</si>
  <si>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</si>
  <si>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</si>
  <si>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</si>
  <si>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</si>
  <si>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</si>
  <si>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</si>
  <si>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</si>
  <si>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</si>
  <si>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</si>
  <si>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</si>
  <si>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</si>
  <si>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</si>
  <si>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</si>
  <si>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</si>
  <si>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</si>
  <si>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</si>
  <si>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</si>
  <si>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</si>
  <si>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</si>
  <si>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</si>
  <si>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</si>
  <si>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</si>
  <si>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</si>
  <si>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</si>
  <si>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</si>
  <si>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</si>
  <si>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</si>
  <si>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</si>
  <si>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</si>
  <si>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</si>
  <si>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</si>
  <si>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</si>
  <si>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</si>
  <si>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</si>
  <si>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</si>
  <si>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</si>
  <si>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</si>
  <si>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</si>
  <si>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</si>
  <si>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</si>
  <si>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</si>
  <si>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</si>
  <si>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</si>
  <si>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</si>
  <si>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</si>
  <si>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</si>
  <si>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</si>
  <si>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</si>
  <si>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</si>
  <si>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</si>
  <si>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</si>
  <si>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</si>
  <si>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</si>
  <si>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</si>
  <si>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</si>
  <si>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</si>
  <si>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</si>
  <si>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</si>
  <si>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</si>
  <si>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</si>
  <si>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</si>
  <si>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</si>
  <si>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</si>
  <si>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</si>
  <si>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</si>
  <si>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</si>
  <si>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</si>
  <si>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</si>
  <si>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</si>
  <si>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</si>
  <si>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</si>
  <si>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</si>
  <si>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</si>
  <si>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</si>
  <si>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</si>
  <si>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</si>
  <si>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</si>
  <si>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</si>
  <si>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</si>
  <si>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</si>
  <si>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</si>
  <si>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</si>
  <si>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</si>
  <si>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</si>
  <si>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</si>
  <si>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</si>
  <si>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</si>
  <si>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</si>
  <si>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</si>
  <si>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</si>
  <si>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</si>
  <si>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</si>
  <si>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</si>
  <si>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</si>
  <si>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</si>
  <si>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</si>
  <si>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</si>
  <si>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</si>
  <si>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</si>
  <si>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</si>
  <si>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</si>
  <si>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</si>
  <si>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</si>
  <si>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</si>
  <si>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</si>
  <si>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</si>
  <si>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</si>
  <si>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</si>
  <si>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</si>
  <si>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</si>
  <si>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</si>
  <si>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</si>
  <si>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</si>
  <si>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</si>
  <si>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</si>
  <si>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</si>
  <si>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</si>
  <si>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</si>
  <si>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</si>
  <si>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</si>
  <si>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</si>
  <si>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</si>
  <si>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</si>
  <si>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</si>
  <si>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</si>
  <si>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</si>
  <si>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</si>
  <si>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</si>
  <si>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</si>
  <si>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</si>
  <si>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</si>
  <si>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</si>
  <si>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</si>
  <si>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</si>
  <si>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</si>
  <si>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</si>
  <si>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</si>
  <si>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</si>
  <si>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</si>
  <si>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</si>
  <si>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</si>
  <si>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</si>
  <si>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</si>
  <si>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</si>
  <si>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</si>
  <si>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</si>
  <si>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</si>
  <si>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</si>
  <si>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</si>
  <si>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</si>
  <si>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</si>
  <si>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</si>
  <si>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</si>
  <si>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</si>
  <si>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</si>
  <si>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</si>
  <si>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</si>
  <si>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</si>
  <si>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</si>
  <si>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</si>
  <si>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</si>
  <si>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</si>
  <si>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</si>
  <si>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</si>
  <si>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</si>
  <si>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</si>
  <si>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</si>
  <si>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</si>
  <si>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</si>
  <si>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</si>
  <si>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</si>
  <si>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</si>
  <si>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</si>
  <si>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</si>
  <si>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</si>
  <si>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</si>
  <si>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</si>
  <si>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</si>
  <si>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</si>
  <si>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</si>
  <si>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</si>
  <si>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</si>
  <si>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</si>
  <si>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</si>
  <si>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</si>
  <si>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</si>
  <si>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</si>
  <si>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</si>
  <si>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</si>
  <si>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</si>
  <si>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</si>
  <si>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</si>
  <si>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</si>
  <si>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</si>
  <si>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</si>
  <si>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</si>
  <si>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</si>
  <si>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</si>
  <si>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</si>
  <si>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</si>
  <si>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</si>
  <si>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</si>
  <si>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</si>
  <si>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</si>
  <si>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</si>
  <si>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</si>
  <si>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</si>
  <si>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</si>
  <si>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</si>
  <si>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</si>
  <si>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</si>
  <si>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</si>
  <si>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</si>
  <si>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</si>
  <si>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</si>
  <si>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</si>
  <si>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</si>
  <si>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</si>
  <si>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</si>
  <si>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</si>
  <si>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</si>
  <si>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</si>
  <si>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</si>
  <si>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</si>
  <si>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</si>
  <si>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</si>
  <si>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</si>
  <si>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</si>
  <si>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</si>
  <si>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</si>
  <si>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</si>
  <si>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</si>
  <si>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</si>
  <si>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</si>
  <si>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</si>
  <si>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</si>
  <si>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</si>
  <si>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</si>
  <si>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</si>
  <si>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</si>
  <si>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</si>
  <si>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</si>
  <si>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</si>
  <si>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</si>
  <si>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</si>
  <si>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</si>
  <si>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</si>
  <si>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</si>
  <si>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</si>
  <si>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</si>
  <si>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</si>
  <si>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</si>
  <si>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</si>
  <si>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</si>
  <si>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</si>
  <si>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</si>
  <si>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</si>
  <si>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</si>
  <si>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</si>
  <si>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</si>
  <si>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</si>
  <si>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</si>
  <si>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</si>
  <si>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</si>
  <si>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</si>
  <si>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</si>
  <si>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</si>
  <si>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</si>
  <si>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</si>
  <si>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</si>
  <si>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</si>
  <si>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</si>
  <si>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</si>
  <si>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</si>
  <si>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</si>
  <si>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</si>
  <si>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</si>
  <si>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</si>
  <si>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</si>
  <si>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</si>
  <si>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</si>
  <si>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</si>
  <si>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</si>
  <si>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</si>
  <si>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</si>
  <si>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</si>
  <si>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</si>
  <si>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</si>
  <si>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</si>
  <si>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</si>
  <si>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</si>
  <si>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</si>
  <si>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</si>
  <si>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</si>
  <si>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</si>
  <si>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</si>
  <si>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</si>
  <si>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</si>
  <si>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</si>
  <si>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</si>
  <si>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</si>
  <si>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</si>
  <si>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</si>
  <si>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</si>
  <si>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</si>
  <si>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</si>
  <si>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</si>
  <si>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</si>
  <si>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</si>
  <si>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</si>
  <si>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</si>
  <si>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</si>
  <si>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</si>
  <si>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</si>
  <si>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</si>
  <si>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</si>
  <si>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</si>
  <si>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</si>
  <si>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</si>
  <si>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</si>
  <si>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</si>
  <si>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</si>
  <si>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</si>
  <si>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</si>
  <si>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</si>
  <si>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</si>
  <si>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</si>
  <si>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</si>
  <si>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</si>
  <si>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</si>
  <si>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</si>
  <si>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</si>
  <si>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</si>
  <si>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</si>
  <si>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</si>
  <si>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</si>
  <si>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</si>
  <si>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</si>
  <si>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</si>
  <si>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</si>
  <si>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</si>
  <si>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</si>
  <si>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</si>
  <si>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</si>
  <si>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</si>
  <si>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</si>
  <si>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</si>
  <si>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</si>
  <si>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</si>
  <si>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</si>
  <si>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</si>
  <si>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</si>
  <si>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</si>
  <si>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</si>
  <si>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</si>
  <si>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</si>
  <si>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</si>
  <si>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</si>
  <si>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</si>
  <si>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</si>
  <si>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</si>
  <si>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</si>
  <si>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</si>
  <si>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</si>
  <si>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</si>
  <si>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</si>
  <si>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</si>
  <si>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</si>
  <si>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</si>
  <si>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</si>
  <si>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</si>
  <si>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</si>
  <si>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</si>
  <si>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</si>
  <si>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</si>
  <si>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</si>
  <si>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</si>
  <si>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</si>
  <si>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</si>
  <si>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</si>
  <si>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</si>
  <si>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</si>
  <si>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</si>
  <si>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</si>
  <si>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</si>
  <si>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</si>
  <si>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</si>
  <si>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</si>
  <si>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</si>
  <si>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</si>
  <si>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</si>
  <si>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</si>
  <si>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</si>
  <si>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</si>
  <si>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</si>
  <si>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</si>
  <si>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</si>
  <si>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</si>
  <si>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</si>
  <si>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</si>
  <si>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</si>
  <si>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</si>
  <si>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</si>
  <si>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</si>
  <si>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</si>
  <si>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</si>
  <si>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</si>
  <si>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</si>
  <si>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</si>
  <si>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</si>
  <si>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</si>
  <si>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</si>
  <si>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</si>
  <si>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</si>
  <si>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</si>
  <si>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</si>
  <si>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</si>
  <si>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</si>
  <si>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</si>
  <si>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</si>
  <si>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</si>
  <si>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</si>
  <si>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</si>
  <si>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</si>
  <si>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</si>
  <si>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</si>
  <si>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</si>
  <si>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</si>
  <si>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</si>
  <si>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</si>
  <si>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</si>
  <si>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</si>
  <si>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</si>
  <si>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</si>
  <si>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</si>
  <si>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</si>
  <si>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</si>
  <si>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</si>
  <si>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</si>
  <si>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</si>
  <si>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</si>
  <si>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</si>
  <si>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</si>
  <si>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</si>
  <si>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</si>
  <si>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</si>
  <si>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</si>
  <si>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</si>
  <si>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</si>
  <si>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</si>
  <si>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</si>
  <si>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</si>
  <si>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</si>
  <si>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</si>
  <si>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</si>
  <si>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</si>
  <si>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</si>
  <si>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</si>
  <si>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</si>
  <si>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</si>
  <si>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</si>
  <si>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</si>
  <si>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</si>
  <si>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</si>
  <si>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</si>
  <si>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</si>
  <si>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</si>
  <si>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</si>
  <si>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</si>
  <si>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</si>
  <si>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</si>
  <si>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</si>
  <si>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</si>
  <si>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</si>
  <si>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</si>
  <si>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</si>
  <si>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</si>
  <si>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</si>
  <si>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</si>
  <si>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</si>
  <si>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</si>
  <si>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</si>
  <si>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</si>
  <si>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</si>
  <si>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</si>
  <si>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</si>
  <si>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</si>
  <si>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</si>
  <si>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</si>
  <si>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</si>
  <si>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</si>
  <si>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</si>
  <si>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</si>
  <si>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</si>
  <si>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</si>
  <si>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</si>
  <si>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</si>
  <si>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</si>
  <si>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</si>
  <si>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</si>
  <si>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</si>
  <si>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</si>
  <si>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</si>
  <si>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</si>
  <si>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</si>
  <si>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</si>
  <si>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</si>
  <si>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</si>
  <si>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</si>
  <si>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</si>
  <si>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</si>
  <si>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</si>
  <si>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</si>
  <si>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</si>
  <si>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</si>
  <si>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</si>
  <si>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</si>
  <si>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</si>
  <si>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</si>
  <si>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</si>
  <si>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</si>
  <si>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</si>
  <si>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</si>
  <si>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</si>
  <si>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</si>
  <si>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</si>
  <si>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</si>
  <si>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</si>
  <si>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</si>
  <si>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</si>
  <si>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</si>
  <si>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</si>
  <si>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</si>
  <si>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</si>
  <si>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</si>
  <si>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</si>
  <si>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</si>
  <si>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</si>
  <si>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</si>
  <si>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</si>
  <si>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</si>
  <si>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</si>
  <si>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</si>
  <si>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</si>
  <si>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</si>
  <si>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</si>
  <si>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</si>
  <si>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</si>
  <si>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</si>
  <si>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</si>
  <si>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</si>
  <si>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</si>
  <si>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</si>
  <si>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</si>
  <si>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</si>
  <si>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</si>
  <si>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</si>
  <si>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</si>
  <si>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</si>
  <si>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</si>
  <si>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</si>
  <si>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</si>
  <si>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</si>
  <si>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</si>
  <si>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</si>
  <si>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</si>
  <si>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</si>
  <si>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</si>
  <si>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</si>
  <si>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</si>
  <si>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</si>
  <si>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</si>
  <si>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</si>
  <si>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</si>
  <si>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</si>
  <si>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</si>
  <si>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</si>
  <si>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</si>
  <si>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</si>
  <si>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</si>
  <si>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</si>
  <si>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</si>
  <si>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</si>
  <si>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</si>
  <si>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</si>
  <si>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</si>
  <si>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</si>
  <si>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</si>
  <si>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</si>
  <si>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</si>
  <si>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</si>
  <si>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</si>
  <si>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</si>
  <si>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</si>
  <si>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</si>
  <si>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</si>
  <si>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</si>
  <si>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</si>
  <si>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</si>
  <si>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</si>
  <si>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</si>
  <si>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</si>
  <si>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</si>
  <si>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</si>
  <si>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</si>
  <si>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</si>
  <si>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</si>
  <si>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</si>
  <si>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</si>
  <si>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</si>
  <si>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</si>
  <si>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</si>
  <si>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</si>
  <si>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</si>
  <si>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</si>
  <si>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</si>
  <si>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</si>
  <si>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</si>
  <si>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</si>
  <si>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</si>
  <si>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</si>
  <si>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</si>
  <si>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</si>
  <si>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</si>
  <si>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</si>
  <si>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</si>
  <si>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</si>
  <si>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</si>
  <si>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</si>
  <si>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</si>
  <si>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</si>
  <si>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</si>
  <si>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</si>
  <si>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</si>
  <si>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</si>
  <si>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</si>
  <si>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</si>
  <si>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</si>
  <si>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</si>
  <si>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</si>
  <si>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</si>
  <si>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</si>
  <si>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</si>
  <si>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</si>
  <si>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</si>
  <si>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</si>
  <si>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</si>
  <si>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</si>
  <si>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</si>
  <si>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</si>
  <si>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</si>
  <si>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</si>
  <si>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</si>
  <si>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</si>
  <si>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</si>
  <si>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</si>
  <si>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</si>
  <si>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</si>
  <si>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</si>
  <si>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</si>
  <si>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</si>
  <si>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</si>
  <si>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</si>
  <si>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</si>
  <si>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</si>
  <si>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</si>
  <si>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</si>
  <si>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</si>
  <si>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</si>
  <si>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</si>
  <si>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</si>
  <si>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</si>
  <si>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</si>
  <si>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</si>
  <si>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</si>
  <si>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</si>
  <si>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</si>
  <si>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</si>
  <si>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</si>
  <si>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</si>
  <si>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</si>
  <si>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</si>
  <si>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</si>
  <si>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</si>
  <si>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</si>
  <si>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</si>
  <si>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</si>
  <si>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</si>
  <si>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</si>
  <si>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</si>
  <si>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</si>
  <si>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</si>
  <si>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</si>
  <si>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</si>
  <si>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</si>
  <si>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</si>
  <si>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</si>
  <si>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</si>
  <si>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</si>
  <si>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</si>
  <si>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</si>
  <si>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</si>
  <si>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</si>
  <si>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</si>
  <si>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</si>
  <si>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</si>
  <si>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</si>
  <si>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</si>
  <si>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</si>
  <si>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</si>
  <si>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</si>
  <si>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</si>
  <si>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</si>
  <si>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</si>
  <si>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</si>
  <si>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</si>
  <si>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</si>
  <si>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</si>
  <si>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</si>
  <si>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</si>
  <si>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</si>
  <si>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</si>
  <si>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</si>
  <si>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</si>
  <si>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</si>
  <si>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</si>
  <si>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</si>
  <si>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</si>
  <si>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</si>
  <si>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</si>
  <si>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</si>
  <si>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</si>
  <si>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</si>
  <si>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</si>
  <si>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</si>
  <si>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</si>
  <si>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</si>
  <si>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</si>
  <si>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</si>
  <si>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</si>
  <si>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</si>
  <si>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</si>
  <si>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</si>
  <si>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</si>
  <si>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</si>
  <si>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</si>
  <si>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</si>
  <si>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</si>
  <si>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</si>
  <si>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</si>
  <si>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</si>
  <si>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</si>
  <si>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</si>
  <si>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</si>
  <si>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</si>
  <si>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</si>
  <si>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</si>
  <si>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</si>
  <si>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</si>
  <si>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</si>
  <si>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</si>
  <si>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</si>
  <si>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</si>
  <si>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</si>
  <si>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</si>
  <si>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</si>
  <si>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</si>
  <si>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</si>
  <si>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</si>
  <si>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</si>
  <si>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</si>
  <si>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</si>
  <si>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</si>
  <si>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</si>
  <si>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</si>
  <si>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</si>
  <si>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</si>
  <si>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</si>
  <si>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</si>
  <si>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</si>
  <si>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</si>
  <si>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</si>
  <si>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</si>
  <si>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</si>
  <si>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</si>
  <si>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</si>
  <si>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</si>
  <si>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</si>
  <si>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</si>
  <si>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</si>
  <si>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</si>
  <si>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</si>
  <si>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</si>
  <si>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</si>
  <si>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</si>
  <si>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</si>
  <si>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</si>
  <si>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</si>
  <si>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</si>
  <si>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</si>
  <si>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</si>
  <si>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</si>
  <si>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</si>
  <si>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</si>
  <si>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</si>
  <si>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</si>
  <si>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</si>
  <si>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</si>
  <si>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</si>
  <si>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</si>
  <si>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</si>
  <si>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</si>
  <si>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</si>
  <si>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</si>
  <si>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</si>
  <si>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</si>
  <si>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</si>
  <si>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</si>
  <si>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</si>
  <si>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</si>
  <si>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</si>
  <si>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</si>
  <si>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</si>
  <si>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</si>
  <si>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</si>
  <si>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</si>
  <si>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</si>
  <si>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</si>
  <si>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</si>
  <si>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</si>
  <si>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</si>
  <si>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</si>
  <si>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</si>
  <si>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</si>
  <si>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</si>
  <si>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</si>
  <si>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</si>
  <si>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</si>
  <si>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</si>
  <si>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</si>
  <si>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</si>
  <si>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</si>
  <si>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</si>
  <si>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</si>
  <si>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</si>
  <si>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</si>
  <si>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</si>
  <si>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</si>
  <si>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</si>
  <si>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</si>
  <si>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</si>
  <si>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</si>
  <si>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</si>
  <si>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</si>
  <si>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</si>
  <si>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</si>
  <si>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</si>
  <si>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</si>
  <si>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</si>
  <si>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</si>
  <si>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</si>
  <si>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</si>
  <si>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</si>
  <si>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</si>
  <si>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</si>
  <si>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</si>
  <si>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</si>
  <si>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</si>
  <si>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</si>
  <si>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</si>
  <si>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</si>
  <si>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</si>
  <si>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</si>
  <si>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</si>
  <si>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</si>
  <si>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</si>
  <si>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</si>
  <si>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</si>
  <si>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</si>
  <si>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</si>
  <si>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</si>
  <si>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</si>
  <si>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</si>
  <si>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</si>
  <si>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</si>
  <si>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</si>
  <si>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</si>
  <si>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</si>
  <si>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</si>
  <si>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</si>
  <si>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</si>
  <si>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</si>
  <si>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</si>
  <si>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</si>
  <si>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</si>
  <si>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</si>
  <si>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</si>
  <si>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</si>
  <si>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</si>
  <si>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</si>
  <si>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</si>
  <si>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</si>
  <si>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</si>
  <si>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</si>
  <si>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</si>
  <si>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</si>
  <si>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</si>
  <si>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</si>
  <si>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</si>
  <si>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</si>
  <si>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</si>
  <si>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</si>
  <si>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</si>
  <si>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</si>
  <si>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</si>
  <si>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</si>
  <si>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</si>
  <si>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</si>
  <si>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</si>
  <si>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</si>
  <si>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</si>
  <si>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</si>
  <si>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</si>
  <si>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</si>
  <si>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</si>
  <si>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</si>
  <si>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</si>
  <si>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</si>
  <si>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</si>
  <si>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</si>
  <si>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</si>
  <si>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</si>
  <si>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</si>
  <si>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</si>
  <si>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</si>
  <si>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</si>
  <si>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</si>
  <si>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</si>
  <si>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</si>
  <si>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</si>
  <si>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</si>
  <si>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</si>
  <si>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</si>
  <si>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</si>
  <si>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</si>
  <si>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</si>
  <si>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</si>
  <si>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</si>
  <si>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</si>
  <si>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</si>
  <si>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</si>
  <si>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</si>
  <si>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</si>
  <si>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</si>
  <si>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</si>
  <si>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</si>
  <si>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</si>
  <si>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</si>
  <si>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</si>
  <si>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</si>
  <si>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</si>
  <si>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</si>
  <si>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</si>
  <si>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</si>
  <si>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</si>
  <si>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</si>
  <si>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</si>
  <si>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</si>
  <si>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</si>
  <si>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</si>
  <si>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</si>
  <si>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</si>
  <si>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</si>
  <si>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</si>
  <si>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</si>
  <si>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</si>
  <si>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</si>
  <si>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</si>
  <si>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</si>
  <si>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</si>
  <si>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</si>
  <si>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</si>
  <si>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</si>
  <si>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</si>
  <si>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</si>
  <si>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</si>
  <si>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</si>
  <si>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</si>
  <si>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</si>
  <si>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</si>
  <si>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</si>
  <si>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</si>
  <si>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</si>
  <si>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</si>
  <si>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</si>
  <si>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</si>
  <si>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</si>
  <si>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</si>
  <si>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</si>
  <si>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</si>
  <si>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</si>
  <si>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</si>
  <si>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</si>
  <si>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</si>
  <si>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</si>
  <si>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</si>
  <si>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</si>
  <si>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</si>
  <si>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</si>
  <si>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</si>
  <si>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</si>
  <si>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</si>
  <si>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</si>
  <si>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</si>
  <si>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</si>
  <si>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</si>
  <si>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</si>
  <si>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</si>
  <si>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</si>
  <si>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</si>
  <si>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</si>
  <si>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</si>
  <si>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</si>
  <si>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</si>
  <si>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</si>
  <si>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</si>
  <si>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</si>
  <si>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</si>
  <si>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</si>
  <si>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</si>
  <si>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</si>
  <si>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</si>
  <si>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</si>
  <si>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</si>
  <si>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</si>
  <si>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</si>
  <si>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</si>
  <si>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</si>
  <si>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</si>
  <si>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</si>
  <si>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</si>
  <si>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</si>
  <si>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</si>
  <si>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</si>
  <si>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</si>
  <si>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</si>
  <si>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</si>
  <si>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</si>
  <si>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</si>
  <si>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</si>
  <si>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</si>
  <si>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</si>
  <si>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</si>
  <si>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</si>
  <si>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</si>
  <si>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</si>
  <si>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</si>
  <si>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</si>
  <si>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</si>
  <si>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</si>
  <si>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</si>
  <si>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</si>
  <si>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</si>
  <si>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</si>
  <si>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</si>
  <si>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</si>
  <si>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</si>
  <si>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</si>
  <si>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</si>
  <si>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</si>
  <si>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</si>
  <si>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</si>
  <si>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</si>
  <si>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</si>
  <si>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</si>
  <si>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</si>
  <si>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</si>
  <si>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</si>
  <si>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</si>
  <si>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</si>
  <si>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</si>
  <si>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</si>
  <si>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</si>
  <si>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</si>
  <si>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</si>
  <si>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</si>
  <si>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</si>
  <si>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</si>
  <si>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</si>
  <si>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</si>
  <si>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</si>
  <si>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</si>
  <si>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</si>
  <si>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</si>
  <si>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</si>
  <si>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</si>
  <si>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</si>
  <si>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</si>
  <si>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</si>
  <si>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</si>
  <si>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</si>
  <si>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</si>
  <si>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</si>
  <si>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</si>
  <si>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</si>
  <si>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</si>
  <si>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</si>
  <si>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</si>
  <si>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</si>
  <si>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</si>
  <si>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</si>
  <si>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</si>
  <si>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</si>
  <si>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</si>
  <si>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</si>
  <si>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</si>
  <si>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</si>
  <si>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</si>
  <si>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</si>
  <si>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</si>
  <si>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</si>
  <si>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</si>
  <si>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</si>
  <si>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</si>
  <si>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</si>
  <si>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</si>
  <si>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</si>
  <si>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</si>
  <si>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</si>
  <si>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</si>
  <si>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</si>
  <si>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</si>
  <si>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</si>
  <si>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</si>
  <si>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</si>
  <si>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</si>
  <si>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</si>
  <si>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</si>
  <si>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</si>
  <si>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</si>
  <si>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</si>
  <si>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</si>
  <si>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</si>
  <si>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</si>
  <si>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</si>
  <si>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</si>
  <si>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</si>
  <si>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</si>
  <si>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</si>
  <si>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</si>
  <si>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</si>
  <si>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</si>
  <si>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</si>
  <si>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</si>
  <si>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</si>
  <si>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</si>
  <si>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</si>
  <si>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</si>
  <si>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</si>
  <si>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</si>
  <si>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</si>
  <si>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</si>
  <si>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</si>
  <si>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</si>
  <si>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</si>
  <si>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</si>
  <si>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</si>
  <si>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</si>
  <si>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</si>
  <si>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</si>
  <si>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</si>
  <si>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</si>
  <si>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</si>
  <si>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</si>
  <si>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</si>
  <si>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</si>
  <si>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</si>
  <si>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</si>
  <si>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</si>
  <si>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</si>
  <si>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</si>
  <si>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</si>
  <si>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</si>
  <si>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</si>
  <si>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</si>
  <si>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</si>
  <si>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</si>
  <si>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</si>
  <si>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</si>
  <si>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</si>
  <si>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</si>
  <si>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</si>
  <si>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</si>
  <si>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</si>
  <si>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</si>
  <si>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</si>
  <si>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</si>
  <si>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</si>
  <si>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</si>
  <si>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</si>
  <si>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</si>
  <si>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</si>
  <si>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</si>
  <si>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</si>
  <si>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</si>
  <si>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</si>
  <si>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</si>
  <si>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</si>
  <si>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</si>
  <si>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</si>
  <si>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</si>
  <si>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</si>
  <si>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</si>
  <si>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</si>
  <si>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</si>
  <si>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</si>
  <si>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</si>
  <si>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</si>
  <si>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</si>
  <si>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</si>
  <si>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</si>
  <si>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</si>
  <si>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</si>
  <si>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</si>
  <si>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</si>
  <si>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</si>
  <si>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</si>
  <si>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</si>
  <si>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</si>
  <si>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</si>
  <si>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</si>
  <si>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</si>
  <si>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</si>
  <si>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</si>
  <si>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</si>
  <si>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</si>
  <si>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</si>
  <si>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</si>
  <si>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</si>
  <si>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</si>
  <si>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</si>
  <si>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</si>
  <si>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</si>
  <si>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</si>
  <si>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</si>
  <si>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</si>
  <si>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</si>
  <si>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</si>
  <si>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</si>
  <si>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</si>
  <si>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</si>
  <si>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</si>
  <si>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</si>
  <si>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</si>
  <si>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</si>
  <si>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</si>
  <si>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</si>
  <si>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</si>
  <si>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</si>
  <si>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</si>
  <si>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</si>
  <si>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</si>
  <si>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</si>
  <si>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</si>
  <si>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</si>
  <si>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</si>
  <si>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</si>
  <si>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</si>
  <si>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</si>
  <si>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</si>
  <si>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</si>
  <si>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</si>
  <si>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</si>
  <si>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</si>
  <si>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</si>
  <si>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</si>
  <si>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</si>
  <si>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</si>
  <si>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</si>
  <si>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</si>
  <si>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</si>
  <si>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</si>
  <si>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</si>
  <si>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</si>
  <si>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</si>
  <si>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</si>
  <si>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</si>
  <si>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</si>
  <si>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</si>
  <si>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</si>
  <si>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</si>
  <si>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</si>
  <si>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</si>
  <si>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</si>
  <si>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</si>
  <si>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</si>
  <si>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</si>
  <si>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</si>
  <si>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</si>
  <si>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</si>
  <si>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</si>
  <si>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</si>
  <si>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</si>
  <si>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</si>
  <si>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</si>
  <si>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</si>
  <si>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</si>
  <si>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</si>
  <si>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</si>
  <si>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</si>
  <si>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</si>
  <si>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</si>
  <si>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</si>
  <si>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</si>
  <si>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</si>
  <si>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</si>
  <si>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</si>
  <si>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</si>
  <si>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</si>
  <si>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</si>
  <si>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</si>
  <si>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</si>
  <si>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</si>
  <si>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</si>
  <si>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</si>
  <si>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</si>
  <si>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</si>
  <si>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</si>
  <si>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</si>
  <si>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</si>
  <si>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</si>
  <si>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</si>
  <si>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</si>
  <si>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</si>
  <si>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</si>
  <si>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</si>
  <si>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</si>
  <si>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</si>
  <si>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</si>
  <si>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</si>
  <si>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</si>
  <si>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</si>
  <si>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</si>
  <si>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</si>
  <si>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</si>
  <si>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</si>
  <si>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</si>
  <si>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</si>
  <si>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</si>
  <si>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</si>
  <si>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</si>
  <si>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</si>
  <si>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</si>
  <si>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</si>
  <si>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</si>
  <si>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</si>
  <si>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</si>
  <si>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</si>
  <si>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</si>
  <si>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</si>
  <si>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</si>
  <si>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</si>
  <si>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</si>
  <si>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</si>
  <si>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</si>
  <si>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</si>
  <si>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</si>
  <si>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</si>
  <si>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</si>
  <si>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</si>
  <si>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</si>
  <si>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</si>
  <si>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</si>
  <si>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</si>
  <si>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</si>
  <si>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</si>
  <si>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</si>
  <si>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</si>
  <si>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</si>
  <si>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</si>
  <si>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</si>
  <si>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</si>
  <si>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</si>
  <si>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</si>
  <si>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</si>
  <si>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</si>
  <si>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</si>
  <si>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</si>
  <si>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</si>
  <si>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</si>
  <si>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</si>
  <si>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</si>
  <si>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</si>
  <si>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</si>
  <si>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</si>
  <si>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</si>
  <si>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</si>
  <si>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</si>
  <si>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</si>
  <si>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</si>
  <si>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</si>
  <si>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</si>
  <si>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</si>
  <si>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</si>
  <si>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</si>
  <si>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</si>
  <si>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</si>
  <si>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</si>
  <si>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</si>
  <si>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</si>
  <si>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</si>
  <si>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</si>
  <si>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</si>
  <si>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</si>
  <si>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</si>
  <si>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</si>
  <si>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</si>
  <si>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</si>
  <si>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</si>
  <si>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</si>
  <si>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</si>
  <si>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</si>
  <si>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</si>
  <si>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</si>
  <si>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</si>
  <si>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</si>
  <si>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</si>
  <si>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</si>
  <si>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</si>
  <si>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</si>
  <si>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</si>
  <si>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</si>
  <si>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</si>
  <si>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</si>
  <si>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</si>
  <si>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</si>
  <si>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</si>
  <si>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</si>
  <si>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</si>
  <si>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</si>
  <si>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</si>
  <si>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</si>
  <si>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</si>
  <si>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</si>
  <si>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</si>
  <si>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</si>
  <si>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</si>
  <si>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</si>
  <si>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</si>
  <si>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</si>
  <si>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</si>
  <si>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</si>
  <si>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</si>
  <si>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</si>
  <si>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</si>
  <si>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</si>
  <si>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</si>
  <si>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</si>
  <si>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</si>
  <si>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</si>
  <si>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</si>
  <si>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</si>
  <si>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</si>
  <si>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</si>
  <si>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</si>
  <si>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</si>
  <si>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</si>
  <si>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</si>
  <si>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</si>
  <si>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</si>
  <si>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</si>
  <si>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</si>
  <si>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</si>
  <si>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</si>
  <si>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</si>
  <si>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</si>
  <si>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</si>
  <si>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</si>
  <si>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</si>
  <si>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</si>
  <si>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</si>
  <si>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</si>
  <si>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</si>
  <si>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</si>
  <si>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</si>
  <si>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</si>
  <si>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</si>
  <si>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</si>
  <si>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</si>
  <si>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</si>
  <si>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</si>
  <si>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</si>
  <si>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</si>
  <si>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</si>
  <si>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</si>
  <si>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</si>
  <si>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</si>
  <si>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</si>
  <si>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</si>
  <si>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</si>
  <si>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</si>
  <si>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</si>
  <si>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</si>
  <si>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</si>
  <si>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</si>
  <si>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</si>
  <si>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</si>
  <si>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</si>
  <si>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</si>
  <si>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</si>
  <si>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</si>
  <si>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</si>
  <si>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</si>
  <si>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</si>
  <si>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</si>
  <si>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</si>
  <si>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</si>
  <si>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</si>
  <si>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</si>
  <si>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</si>
  <si>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</si>
  <si>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</si>
  <si>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</si>
  <si>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</si>
  <si>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</si>
  <si>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</si>
  <si>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</si>
  <si>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</si>
  <si>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</si>
  <si>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</si>
  <si>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</si>
  <si>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</si>
  <si>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</si>
  <si>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</si>
  <si>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</si>
  <si>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</si>
  <si>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</si>
  <si>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</si>
  <si>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</si>
  <si>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</si>
  <si>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</si>
  <si>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</si>
  <si>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</si>
  <si>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</si>
  <si>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</si>
  <si>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</si>
  <si>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</si>
  <si>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</si>
  <si>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</si>
  <si>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</si>
  <si>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</si>
  <si>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</si>
  <si>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</si>
  <si>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</si>
  <si>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</si>
  <si>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</si>
  <si>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</si>
  <si>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</si>
  <si>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</si>
  <si>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</si>
  <si>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</si>
  <si>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</si>
  <si>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</si>
  <si>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</si>
  <si>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</si>
  <si>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</si>
  <si>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</si>
  <si>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</si>
  <si>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</si>
  <si>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</si>
  <si>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</si>
  <si>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</si>
  <si>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</si>
  <si>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</si>
  <si>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</si>
  <si>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</si>
  <si>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</si>
  <si>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</si>
  <si>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</si>
  <si>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</si>
  <si>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</si>
  <si>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</si>
  <si>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</si>
  <si>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</si>
  <si>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</si>
  <si>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</si>
  <si>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</si>
  <si>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</si>
  <si>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</si>
  <si>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</si>
  <si>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</si>
  <si>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</si>
  <si>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</si>
  <si>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</si>
  <si>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</si>
  <si>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</si>
  <si>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</si>
  <si>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</si>
  <si>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</si>
  <si>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</si>
  <si>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</si>
  <si>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</si>
  <si>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</si>
  <si>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</si>
  <si>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</si>
  <si>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</si>
  <si>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</si>
  <si>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</si>
  <si>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</si>
  <si>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</si>
  <si>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</si>
  <si>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</si>
  <si>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</si>
  <si>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</si>
  <si>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</si>
  <si>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</si>
  <si>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</si>
  <si>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</si>
  <si>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</si>
  <si>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</si>
  <si>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</si>
  <si>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</si>
  <si>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</si>
  <si>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</si>
  <si>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</si>
  <si>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</si>
  <si>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</si>
  <si>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</si>
  <si>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</si>
  <si>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</si>
  <si>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</si>
  <si>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</si>
  <si>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</si>
  <si>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</si>
  <si>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</si>
  <si>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</si>
  <si>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</si>
  <si>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</si>
  <si>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</si>
  <si>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</si>
  <si>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</si>
  <si>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</si>
  <si>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</si>
  <si>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</si>
  <si>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</si>
  <si>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</si>
  <si>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</si>
  <si>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</si>
  <si>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</si>
  <si>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</si>
  <si>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</si>
  <si>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</si>
  <si>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</si>
  <si>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</si>
  <si>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</si>
  <si>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</si>
  <si>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</si>
  <si>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</si>
  <si>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</si>
  <si>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</si>
  <si>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</si>
  <si>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</si>
  <si>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</si>
  <si>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</si>
  <si>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</si>
  <si>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</si>
  <si>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</si>
  <si>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</si>
  <si>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</si>
  <si>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</si>
  <si>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</si>
  <si>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</si>
  <si>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</si>
  <si>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</si>
  <si>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</si>
  <si>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</si>
  <si>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</si>
  <si>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</si>
  <si>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</si>
  <si>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</si>
  <si>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</si>
  <si>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</si>
  <si>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</si>
  <si>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</si>
  <si>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</si>
  <si>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</si>
  <si>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</si>
  <si>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</si>
  <si>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</si>
  <si>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</si>
  <si>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</si>
  <si>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</si>
  <si>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</si>
  <si>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</si>
  <si>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</si>
  <si>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</si>
  <si>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</si>
  <si>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</si>
  <si>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</si>
  <si>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</si>
  <si>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</si>
  <si>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</si>
  <si>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</si>
  <si>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</si>
  <si>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</si>
  <si>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</si>
  <si>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</si>
  <si>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</si>
  <si>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</si>
  <si>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</si>
  <si>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</si>
  <si>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</si>
  <si>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</si>
  <si>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</si>
  <si>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</si>
  <si>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</si>
  <si>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</si>
  <si>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</si>
  <si>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</si>
  <si>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</si>
  <si>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</si>
  <si>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</si>
  <si>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</si>
  <si>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</si>
  <si>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</si>
  <si>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</si>
  <si>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</si>
  <si>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</si>
  <si>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</si>
  <si>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</si>
  <si>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</si>
  <si>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</si>
  <si>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</si>
  <si>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</si>
  <si>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</si>
  <si>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</si>
  <si>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</si>
  <si>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</si>
  <si>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</si>
  <si>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</si>
  <si>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</si>
  <si>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</si>
  <si>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</si>
  <si>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</si>
  <si>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</si>
  <si>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</si>
  <si>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</si>
  <si>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</si>
  <si>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</si>
  <si>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</si>
  <si>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</si>
  <si>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</si>
  <si>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</si>
  <si>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</si>
  <si>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</si>
  <si>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</si>
  <si>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</si>
  <si>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</si>
  <si>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</si>
  <si>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</si>
  <si>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</si>
  <si>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</si>
  <si>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</si>
  <si>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</si>
  <si>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</si>
  <si>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</si>
  <si>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</si>
  <si>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</si>
  <si>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</si>
  <si>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</si>
  <si>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</si>
  <si>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</si>
  <si>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</si>
  <si>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</si>
  <si>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</si>
  <si>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</si>
  <si>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</si>
  <si>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</si>
  <si>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</si>
  <si>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</si>
  <si>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</si>
  <si>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</si>
  <si>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</si>
  <si>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</si>
  <si>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</si>
  <si>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</si>
  <si>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</si>
  <si>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</si>
  <si>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</si>
  <si>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</si>
  <si>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</si>
  <si>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</si>
  <si>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</si>
  <si>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</si>
  <si>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</si>
  <si>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</si>
  <si>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</si>
  <si>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</si>
  <si>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</si>
  <si>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</si>
  <si>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</si>
  <si>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</si>
  <si>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</si>
  <si>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</si>
  <si>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</si>
  <si>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</si>
  <si>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</si>
  <si>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</si>
  <si>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</si>
  <si>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</si>
  <si>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</si>
  <si>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</si>
  <si>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</si>
  <si>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</si>
  <si>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</si>
  <si>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</si>
  <si>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</si>
  <si>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</si>
  <si>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</si>
  <si>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</si>
  <si>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</si>
  <si>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</si>
  <si>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</si>
  <si>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</si>
  <si>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</si>
  <si>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</si>
  <si>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</si>
  <si>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</si>
  <si>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</si>
  <si>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</si>
  <si>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</si>
  <si>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</si>
  <si>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</si>
  <si>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</si>
  <si>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</si>
  <si>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</si>
  <si>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</si>
  <si>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</si>
  <si>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</si>
  <si>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</si>
  <si>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</si>
  <si>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</si>
  <si>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</si>
  <si>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</si>
  <si>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</si>
  <si>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</si>
  <si>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</si>
  <si>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</si>
  <si>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</si>
  <si>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</si>
  <si>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</si>
  <si>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</si>
  <si>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</si>
  <si>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</si>
  <si>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</si>
  <si>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</si>
  <si>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</si>
  <si>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</si>
  <si>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</si>
  <si>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</si>
  <si>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</si>
  <si>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</si>
  <si>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</si>
  <si>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</si>
  <si>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</si>
  <si>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</si>
  <si>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</si>
  <si>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</si>
  <si>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</si>
  <si>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</si>
  <si>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</si>
  <si>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</si>
  <si>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</si>
  <si>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</si>
  <si>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</si>
  <si>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</si>
  <si>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</si>
  <si>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</si>
  <si>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</si>
  <si>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</si>
  <si>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</si>
  <si>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</si>
  <si>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</si>
  <si>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</si>
  <si>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</si>
  <si>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</si>
  <si>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</si>
  <si>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</si>
  <si>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</si>
  <si>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</si>
  <si>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</si>
  <si>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</si>
  <si>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</si>
  <si>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</si>
  <si>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</si>
  <si>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</si>
  <si>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</si>
  <si>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</si>
  <si>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</si>
  <si>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</si>
  <si>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</si>
  <si>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</si>
  <si>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</si>
  <si>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</si>
  <si>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</si>
  <si>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</si>
  <si>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</si>
  <si>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</si>
  <si>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</si>
  <si>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</si>
  <si>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</si>
  <si>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</si>
  <si>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</si>
  <si>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</si>
  <si>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</si>
  <si>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</si>
  <si>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</si>
  <si>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</si>
  <si>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</si>
  <si>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</si>
  <si>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</si>
  <si>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</si>
  <si>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</si>
  <si>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</si>
  <si>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</si>
  <si>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</si>
  <si>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</si>
  <si>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</si>
  <si>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</si>
  <si>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</si>
  <si>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</si>
  <si>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</si>
  <si>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</si>
  <si>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</si>
  <si>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</si>
  <si>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</si>
  <si>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</si>
  <si>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</si>
  <si>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</si>
  <si>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</si>
  <si>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</si>
  <si>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</si>
  <si>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</si>
  <si>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</si>
  <si>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</si>
  <si>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</si>
  <si>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</si>
  <si>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</si>
  <si>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</si>
  <si>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</si>
  <si>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</si>
  <si>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</si>
  <si>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</si>
  <si>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</si>
  <si>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</si>
  <si>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</si>
  <si>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</si>
  <si>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</si>
  <si>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</si>
  <si>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</si>
  <si>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</si>
  <si>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</si>
  <si>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</si>
  <si>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</si>
  <si>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</si>
  <si>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</si>
  <si>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</si>
  <si>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</si>
  <si>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</si>
  <si>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</si>
  <si>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</si>
  <si>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</si>
  <si>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</si>
  <si>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</si>
  <si>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</si>
  <si>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</si>
  <si>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</si>
  <si>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</si>
  <si>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</si>
  <si>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</si>
  <si>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</si>
  <si>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</si>
  <si>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</si>
  <si>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</si>
  <si>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</si>
  <si>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</si>
  <si>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</si>
  <si>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</si>
  <si>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</si>
  <si>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</si>
  <si>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</si>
  <si>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</si>
  <si>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</si>
  <si>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</si>
  <si>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</si>
  <si>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</si>
  <si>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</si>
  <si>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</si>
  <si>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</si>
  <si>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</si>
  <si>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</si>
  <si>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</si>
  <si>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</si>
  <si>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</si>
  <si>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</si>
  <si>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</si>
  <si>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</si>
  <si>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</si>
  <si>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</si>
  <si>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</si>
  <si>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</si>
  <si>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</si>
  <si>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</si>
  <si>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</si>
  <si>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</si>
  <si>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</si>
  <si>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</si>
  <si>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</si>
  <si>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</si>
  <si>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</si>
  <si>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</si>
  <si>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</si>
  <si>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</si>
  <si>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</si>
  <si>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</si>
  <si>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</si>
  <si>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</si>
  <si>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</si>
  <si>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</si>
  <si>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</si>
  <si>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</si>
  <si>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</si>
  <si>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</si>
  <si>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</si>
  <si>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</si>
  <si>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</si>
  <si>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</si>
  <si>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</si>
  <si>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</si>
  <si>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</si>
  <si>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</si>
  <si>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</si>
  <si>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</si>
  <si>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</si>
  <si>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</si>
  <si>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</si>
  <si>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</si>
  <si>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</si>
  <si>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</si>
  <si>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</si>
  <si>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</si>
  <si>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</si>
  <si>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</si>
  <si>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</si>
  <si>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</si>
  <si>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</si>
  <si>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</si>
  <si>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</si>
  <si>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</si>
  <si>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</si>
  <si>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</si>
  <si>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</si>
  <si>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</si>
  <si>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</si>
  <si>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</si>
  <si>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</si>
  <si>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</si>
  <si>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</si>
  <si>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</si>
  <si>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</si>
  <si>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</si>
  <si>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</si>
  <si>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</si>
  <si>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</si>
  <si>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</si>
  <si>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</si>
  <si>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</si>
  <si>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</si>
  <si>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</si>
  <si>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</si>
  <si>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</si>
  <si>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</si>
  <si>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</si>
  <si>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</si>
  <si>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</si>
  <si>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</si>
  <si>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</si>
  <si>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</si>
  <si>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</si>
  <si>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</si>
  <si>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</si>
  <si>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</si>
  <si>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</si>
  <si>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</si>
  <si>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</si>
  <si>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</si>
  <si>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</si>
  <si>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</si>
  <si>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</si>
  <si>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</si>
  <si>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</si>
  <si>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</si>
  <si>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</si>
  <si>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</si>
  <si>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</si>
  <si>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</si>
  <si>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</si>
  <si>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</si>
  <si>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</si>
  <si>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</si>
  <si>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</si>
  <si>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</si>
  <si>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</si>
  <si>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</si>
  <si>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</si>
  <si>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</si>
  <si>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</si>
  <si>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</si>
  <si>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</si>
  <si>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</si>
  <si>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</si>
  <si>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</si>
  <si>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</si>
  <si>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</si>
  <si>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</si>
  <si>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</si>
  <si>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</si>
  <si>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</si>
  <si>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</si>
  <si>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</si>
  <si>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</si>
  <si>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</si>
  <si>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</si>
  <si>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</si>
  <si>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</si>
  <si>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</si>
  <si>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</si>
  <si>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</si>
  <si>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</si>
  <si>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</si>
  <si>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</si>
  <si>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</si>
  <si>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</si>
  <si>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</si>
  <si>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</si>
  <si>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</si>
  <si>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</si>
  <si>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</si>
  <si>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</si>
  <si>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</si>
  <si>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</si>
  <si>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</si>
  <si>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</si>
  <si>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</si>
  <si>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</si>
  <si>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</si>
  <si>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</si>
  <si>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</si>
  <si>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</si>
  <si>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</si>
  <si>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</si>
  <si>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</si>
  <si>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</si>
  <si>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</si>
  <si>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</si>
  <si>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</si>
  <si>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</si>
  <si>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</si>
  <si>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</si>
  <si>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</si>
  <si>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</si>
  <si>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</si>
  <si>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</si>
  <si>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</si>
  <si>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</si>
  <si>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</si>
  <si>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</si>
  <si>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</si>
  <si>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</si>
  <si>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</si>
  <si>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</si>
  <si>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</si>
  <si>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</si>
  <si>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</si>
  <si>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</si>
  <si>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</si>
  <si>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</si>
  <si>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</si>
  <si>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</si>
  <si>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</si>
  <si>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</si>
  <si>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</si>
  <si>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</si>
  <si>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</si>
  <si>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</si>
  <si>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</si>
  <si>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</si>
  <si>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</si>
  <si>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</si>
  <si>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</si>
  <si>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</si>
  <si>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</si>
  <si>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</si>
  <si>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</si>
  <si>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</si>
  <si>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</si>
  <si>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</si>
  <si>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</si>
  <si>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</si>
  <si>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</si>
  <si>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</si>
  <si>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</si>
  <si>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</si>
  <si>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</si>
  <si>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</si>
  <si>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</si>
  <si>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</si>
  <si>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</si>
  <si>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</si>
  <si>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</si>
  <si>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</si>
  <si>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</si>
  <si>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</si>
  <si>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</si>
  <si>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</si>
  <si>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</si>
  <si>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</si>
  <si>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</si>
  <si>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</si>
  <si>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</si>
  <si>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</si>
  <si>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</si>
  <si>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</si>
  <si>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</si>
  <si>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</si>
  <si>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</si>
  <si>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</si>
  <si>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</si>
  <si>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</si>
  <si>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</si>
  <si>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</si>
  <si>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</si>
  <si>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</si>
  <si>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</si>
  <si>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</si>
  <si>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</si>
  <si>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</si>
  <si>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</si>
  <si>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</si>
  <si>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</si>
  <si>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</si>
  <si>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</si>
  <si>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</si>
  <si>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</si>
  <si>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</si>
  <si>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</si>
  <si>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</si>
  <si>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</si>
  <si>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</si>
  <si>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</si>
  <si>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</si>
  <si>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</si>
  <si>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</si>
  <si>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</si>
  <si>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</si>
  <si>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</si>
  <si>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</si>
  <si>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</si>
  <si>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</si>
  <si>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</si>
  <si>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</si>
  <si>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</si>
  <si>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</si>
  <si>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</si>
  <si>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</si>
  <si>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</si>
  <si>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</si>
  <si>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</si>
  <si>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</si>
  <si>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</si>
  <si>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</si>
  <si>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</si>
  <si>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</si>
  <si>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</si>
  <si>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</si>
  <si>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</si>
  <si>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</si>
  <si>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</si>
  <si>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</si>
  <si>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</si>
  <si>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</si>
  <si>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</si>
  <si>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</si>
  <si>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</si>
  <si>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</si>
  <si>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</si>
  <si>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</si>
  <si>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</si>
  <si>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</si>
  <si>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</si>
  <si>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</si>
  <si>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</si>
  <si>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</si>
  <si>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</si>
  <si>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</si>
  <si>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</si>
  <si>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</si>
  <si>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</si>
  <si>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</si>
  <si>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</si>
  <si>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</si>
  <si>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</si>
  <si>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</si>
  <si>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</si>
  <si>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</si>
  <si>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</si>
  <si>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</si>
  <si>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</si>
  <si>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</si>
  <si>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</si>
  <si>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</si>
  <si>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</si>
  <si>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</si>
  <si>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</si>
  <si>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</si>
  <si>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</si>
  <si>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</si>
  <si>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</si>
  <si>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</si>
  <si>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</si>
  <si>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</si>
  <si>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</si>
  <si>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</si>
  <si>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</si>
  <si>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</si>
  <si>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</si>
  <si>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</si>
  <si>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</si>
  <si>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</si>
  <si>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</si>
  <si>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</si>
  <si>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</si>
  <si>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</si>
  <si>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</si>
  <si>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</si>
  <si>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</si>
  <si>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</si>
  <si>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</si>
  <si>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</si>
  <si>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</si>
  <si>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</si>
  <si>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</si>
  <si>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</si>
  <si>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</si>
  <si>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</si>
  <si>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</si>
  <si>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</si>
  <si>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</si>
  <si>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</si>
  <si>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</si>
  <si>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</si>
  <si>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</si>
  <si>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</si>
  <si>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</si>
  <si>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</si>
  <si>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</si>
  <si>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</si>
  <si>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</si>
  <si>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</si>
  <si>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</si>
  <si>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</si>
  <si>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</si>
  <si>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</si>
  <si>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</si>
  <si>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</si>
  <si>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</si>
  <si>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</si>
  <si>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</si>
  <si>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</si>
  <si>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</si>
  <si>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</si>
  <si>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</si>
  <si>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</si>
  <si>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</si>
  <si>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</si>
  <si>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</si>
  <si>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</si>
  <si>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</si>
  <si>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</si>
  <si>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</si>
  <si>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</si>
  <si>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</si>
  <si>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</si>
  <si>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</si>
  <si>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</si>
  <si>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</si>
  <si>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</si>
  <si>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</si>
  <si>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</si>
  <si>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</si>
  <si>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</si>
  <si>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</si>
  <si>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</si>
  <si>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</si>
  <si>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</si>
  <si>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</si>
  <si>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</si>
  <si>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</si>
  <si>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</si>
  <si>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</si>
  <si>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</si>
  <si>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</si>
  <si>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</si>
  <si>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</si>
  <si>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</si>
  <si>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</si>
  <si>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</si>
  <si>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</si>
  <si>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</si>
  <si>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</si>
  <si>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</si>
  <si>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</si>
  <si>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</si>
  <si>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</si>
  <si>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</si>
  <si>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</si>
  <si>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</si>
  <si>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</si>
  <si>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</si>
  <si>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</si>
  <si>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</si>
  <si>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</si>
  <si>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</si>
  <si>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</si>
  <si>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</si>
  <si>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</si>
  <si>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</si>
  <si>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</si>
  <si>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</si>
  <si>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</si>
  <si>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</si>
  <si>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</si>
  <si>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</si>
  <si>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</si>
  <si>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</si>
  <si>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</si>
  <si>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</si>
  <si>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</si>
  <si>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</si>
  <si>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</si>
  <si>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</si>
  <si>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</si>
  <si>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</si>
  <si>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</si>
  <si>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</si>
  <si>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</si>
  <si>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</si>
  <si>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</si>
  <si>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</si>
  <si>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</si>
  <si>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</si>
  <si>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</si>
  <si>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</si>
  <si>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</si>
  <si>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</si>
  <si>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</si>
  <si>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</si>
  <si>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</si>
  <si>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</si>
  <si>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</si>
  <si>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</si>
  <si>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</si>
  <si>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</si>
  <si>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</si>
  <si>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</si>
  <si>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</si>
  <si>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</si>
  <si>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</si>
  <si>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</si>
  <si>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</si>
  <si>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</si>
  <si>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</si>
  <si>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</si>
  <si>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</si>
  <si>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</si>
  <si>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</si>
  <si>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</si>
  <si>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</si>
  <si>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</si>
  <si>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</si>
  <si>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</si>
  <si>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</si>
  <si>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</si>
  <si>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</si>
  <si>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</si>
  <si>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</si>
  <si>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</si>
  <si>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</si>
  <si>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</si>
  <si>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</si>
  <si>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</si>
  <si>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</si>
  <si>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</si>
  <si>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</si>
  <si>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</si>
  <si>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</si>
  <si>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</si>
  <si>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</si>
  <si>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</si>
  <si>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</si>
  <si>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</si>
  <si>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</si>
  <si>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</si>
  <si>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</si>
  <si>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</si>
  <si>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</si>
  <si>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</si>
  <si>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</si>
  <si>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</si>
  <si>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</si>
  <si>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</si>
  <si>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</si>
  <si>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</si>
  <si>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</si>
  <si>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</si>
  <si>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</si>
  <si>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</si>
  <si>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</si>
  <si>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</si>
  <si>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</si>
  <si>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</si>
  <si>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</si>
  <si>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</si>
  <si>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</si>
  <si>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</si>
  <si>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</si>
  <si>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</si>
  <si>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</si>
  <si>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</si>
  <si>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</si>
  <si>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</si>
  <si>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</si>
  <si>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</si>
  <si>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</si>
  <si>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</si>
  <si>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</si>
  <si>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</si>
  <si>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</si>
  <si>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</si>
  <si>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</si>
  <si>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</si>
  <si>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</si>
  <si>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</si>
  <si>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</si>
  <si>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</si>
  <si>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</si>
  <si>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</si>
  <si>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</si>
  <si>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</si>
  <si>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</si>
  <si>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</si>
  <si>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</si>
  <si>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</si>
  <si>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</si>
  <si>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</si>
  <si>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</si>
  <si>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</si>
  <si>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</si>
  <si>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</si>
  <si>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</si>
  <si>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</si>
  <si>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</si>
  <si>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</si>
  <si>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</si>
  <si>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</si>
  <si>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</si>
  <si>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</si>
  <si>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</si>
  <si>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</si>
  <si>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</si>
  <si>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</si>
  <si>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</si>
  <si>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</si>
  <si>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</si>
  <si>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</si>
  <si>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</si>
  <si>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</si>
  <si>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</si>
  <si>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</si>
  <si>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</si>
  <si>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</si>
  <si>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</si>
  <si>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</si>
  <si>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</si>
  <si>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</si>
  <si>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</si>
  <si>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</si>
  <si>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</si>
  <si>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</si>
  <si>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</si>
  <si>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</si>
  <si>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</si>
  <si>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</si>
  <si>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</si>
  <si>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</si>
  <si>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</si>
  <si>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</si>
  <si>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</si>
  <si>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</si>
  <si>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</si>
  <si>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</si>
  <si>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</si>
  <si>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</si>
  <si>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</si>
  <si>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</si>
  <si>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</si>
  <si>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</si>
  <si>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</si>
  <si>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</si>
  <si>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</si>
  <si>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</si>
  <si>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</si>
  <si>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</si>
  <si>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</si>
  <si>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</si>
  <si>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</si>
  <si>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</si>
  <si>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</si>
  <si>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</si>
  <si>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</si>
  <si>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</si>
  <si>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</si>
  <si>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</si>
  <si>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</si>
  <si>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</si>
  <si>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</si>
  <si>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</si>
  <si>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</si>
  <si>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</si>
  <si>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</si>
  <si>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</si>
  <si>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</si>
  <si>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</si>
  <si>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</si>
  <si>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</si>
  <si>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</si>
  <si>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</si>
  <si>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</si>
  <si>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</si>
  <si>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</si>
  <si>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</si>
  <si>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</si>
  <si>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</si>
  <si>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</si>
  <si>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</si>
  <si>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</si>
  <si>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</si>
  <si>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</si>
  <si>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</si>
  <si>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</si>
  <si>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</si>
  <si>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</si>
  <si>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</si>
  <si>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</si>
  <si>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</si>
  <si>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</si>
  <si>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</si>
  <si>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</si>
  <si>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</si>
  <si>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</si>
  <si>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</si>
  <si>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</si>
  <si>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</si>
  <si>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</si>
  <si>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</si>
  <si>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</si>
  <si>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</si>
  <si>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</si>
  <si>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</si>
  <si>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</si>
  <si>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</si>
  <si>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</si>
  <si>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</si>
  <si>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</si>
  <si>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</si>
  <si>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</si>
  <si>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</si>
  <si>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</si>
  <si>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</si>
  <si>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</si>
  <si>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</si>
  <si>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</si>
  <si>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</si>
  <si>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</si>
  <si>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</si>
  <si>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</si>
  <si>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</si>
  <si>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</si>
  <si>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</si>
  <si>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</si>
  <si>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</si>
  <si>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</si>
  <si>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</si>
  <si>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</si>
  <si>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</si>
  <si>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</si>
  <si>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</si>
  <si>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</si>
  <si>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</si>
  <si>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</si>
  <si>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</si>
  <si>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</si>
  <si>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</si>
  <si>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</si>
  <si>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</si>
  <si>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</si>
  <si>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</si>
  <si>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</si>
  <si>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</si>
  <si>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</si>
  <si>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</si>
  <si>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</si>
  <si>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</si>
  <si>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</si>
  <si>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</si>
  <si>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</si>
  <si>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</si>
  <si>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</si>
  <si>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</si>
  <si>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</si>
  <si>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</si>
  <si>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</si>
  <si>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</si>
  <si>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</si>
  <si>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</si>
  <si>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</si>
  <si>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</si>
  <si>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</si>
  <si>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</si>
  <si>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</si>
  <si>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</si>
  <si>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</si>
  <si>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</si>
  <si>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</si>
  <si>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</si>
  <si>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</si>
  <si>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</si>
  <si>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</si>
  <si>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</si>
  <si>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</si>
  <si>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</si>
  <si>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</si>
  <si>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</si>
  <si>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</si>
  <si>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</si>
  <si>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</si>
  <si>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</si>
  <si>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</si>
  <si>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</si>
  <si>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</si>
  <si>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</si>
  <si>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</si>
  <si>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</si>
  <si>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</si>
  <si>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</si>
  <si>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</si>
  <si>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</si>
  <si>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</si>
  <si>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</si>
  <si>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</si>
  <si>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</si>
  <si>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</si>
  <si>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</si>
  <si>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</si>
  <si>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</si>
  <si>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</si>
  <si>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</si>
  <si>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</si>
  <si>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</si>
  <si>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</si>
  <si>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</si>
  <si>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</si>
  <si>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</si>
  <si>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</si>
  <si>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</si>
  <si>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</si>
  <si>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</si>
  <si>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</si>
  <si>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</si>
  <si>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</si>
  <si>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</si>
  <si>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</si>
  <si>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</si>
  <si>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</si>
  <si>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</si>
  <si>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</si>
  <si>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</si>
  <si>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</si>
  <si>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</si>
  <si>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</si>
  <si>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</si>
  <si>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</si>
  <si>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</si>
  <si>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</si>
  <si>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</si>
  <si>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</si>
  <si>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</si>
  <si>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</si>
  <si>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</si>
  <si>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</si>
  <si>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</si>
  <si>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</si>
  <si>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</si>
  <si>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</si>
  <si>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</si>
  <si>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</si>
  <si>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</si>
  <si>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</si>
  <si>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</si>
  <si>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</si>
  <si>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</si>
  <si>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</si>
  <si>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</si>
  <si>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</si>
  <si>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</si>
  <si>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</si>
  <si>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</si>
  <si>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</si>
  <si>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</si>
  <si>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</si>
  <si>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</si>
  <si>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</si>
  <si>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</si>
  <si>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</si>
  <si>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</si>
  <si>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</si>
  <si>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</si>
  <si>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</si>
  <si>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</si>
  <si>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</si>
  <si>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</si>
  <si>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</si>
  <si>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</si>
  <si>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</si>
  <si>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</si>
  <si>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</si>
  <si>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</si>
  <si>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</si>
  <si>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</si>
  <si>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</si>
  <si>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</si>
  <si>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</si>
  <si>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</si>
  <si>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</si>
  <si>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</si>
  <si>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</si>
  <si>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</si>
  <si>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</si>
  <si>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</si>
  <si>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</si>
  <si>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</si>
  <si>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</si>
  <si>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</si>
  <si>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</si>
  <si>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</si>
  <si>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</si>
  <si>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</si>
  <si>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</si>
  <si>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</si>
  <si>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</si>
  <si>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</si>
  <si>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</si>
  <si>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</si>
  <si>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</si>
  <si>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</si>
  <si>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</si>
  <si>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</si>
  <si>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</si>
  <si>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</si>
  <si>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</si>
  <si>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</si>
  <si>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</si>
  <si>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</si>
  <si>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</si>
  <si>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</si>
  <si>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</si>
  <si>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</si>
  <si>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</si>
  <si>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</si>
  <si>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</si>
  <si>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</si>
  <si>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</si>
  <si>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</si>
  <si>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</si>
  <si>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</si>
  <si>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</si>
  <si>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</si>
  <si>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</si>
  <si>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</si>
  <si>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</si>
  <si>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</si>
  <si>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</si>
  <si>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</si>
  <si>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</si>
  <si>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</si>
  <si>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</si>
  <si>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</si>
  <si>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</si>
  <si>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</si>
  <si>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</si>
  <si>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</si>
  <si>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</si>
  <si>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</si>
  <si>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</si>
  <si>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</si>
  <si>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</si>
  <si>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</si>
  <si>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</si>
  <si>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</si>
  <si>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</si>
  <si>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</si>
  <si>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</si>
  <si>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</si>
  <si>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</si>
  <si>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</si>
  <si>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</si>
  <si>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</si>
  <si>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</si>
  <si>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</si>
  <si>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</si>
  <si>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</si>
  <si>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</si>
  <si>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</si>
  <si>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</si>
  <si>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</si>
  <si>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</si>
  <si>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</si>
  <si>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</si>
  <si>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</si>
  <si>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</si>
  <si>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</si>
  <si>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</si>
  <si>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</si>
  <si>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</si>
  <si>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</si>
  <si>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</si>
  <si>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</si>
  <si>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</si>
  <si>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</si>
  <si>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</si>
  <si>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</si>
  <si>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</si>
  <si>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</si>
  <si>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</si>
  <si>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</si>
  <si>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</si>
  <si>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</si>
  <si>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</si>
  <si>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</si>
  <si>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</si>
  <si>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</si>
  <si>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</si>
  <si>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</si>
  <si>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</si>
  <si>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</si>
  <si>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</si>
  <si>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</si>
  <si>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</si>
  <si>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</si>
  <si>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</si>
  <si>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</si>
  <si>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</si>
  <si>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</si>
  <si>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</si>
  <si>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</si>
  <si>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</si>
  <si>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</si>
  <si>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</si>
  <si>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</si>
  <si>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</si>
  <si>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</si>
  <si>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</si>
  <si>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</si>
  <si>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</si>
  <si>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</si>
  <si>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</si>
  <si>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</si>
  <si>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</si>
  <si>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</si>
  <si>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</si>
  <si>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</si>
  <si>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</si>
  <si>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</si>
  <si>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</si>
  <si>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</si>
  <si>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</si>
  <si>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</si>
  <si>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</si>
  <si>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</si>
  <si>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</si>
  <si>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</si>
  <si>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</si>
  <si>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</si>
  <si>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</si>
  <si>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</si>
  <si>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</si>
  <si>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</si>
  <si>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</si>
  <si>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</si>
  <si>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</si>
  <si>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</si>
  <si>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</si>
  <si>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</si>
  <si>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</si>
  <si>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</si>
  <si>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</si>
  <si>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</si>
  <si>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</si>
  <si>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</si>
  <si>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</si>
  <si>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</si>
  <si>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</si>
  <si>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</si>
  <si>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</si>
  <si>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</si>
  <si>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</si>
  <si>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</si>
  <si>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</si>
  <si>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</si>
  <si>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</si>
  <si>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</si>
  <si>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</si>
  <si>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</si>
  <si>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</si>
  <si>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</si>
  <si>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</si>
  <si>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</si>
  <si>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</si>
  <si>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</si>
  <si>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</si>
  <si>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</si>
  <si>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</si>
  <si>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</si>
  <si>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</si>
  <si>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</si>
  <si>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</si>
  <si>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</si>
  <si>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</si>
  <si>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</si>
  <si>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</si>
  <si>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</si>
  <si>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</si>
  <si>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</si>
  <si>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</si>
  <si>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</si>
  <si>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</si>
  <si>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</si>
  <si>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</si>
  <si>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</si>
  <si>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</si>
  <si>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</si>
  <si>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</si>
  <si>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</si>
  <si>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</si>
  <si>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</si>
  <si>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</si>
  <si>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</si>
  <si>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</si>
  <si>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</si>
  <si>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</si>
  <si>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</si>
  <si>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</si>
  <si>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</si>
  <si>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</si>
  <si>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</si>
  <si>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</si>
  <si>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</si>
  <si>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</si>
  <si>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</si>
  <si>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</si>
  <si>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</si>
  <si>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</si>
  <si>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</si>
  <si>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</si>
  <si>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</si>
  <si>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</si>
  <si>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</si>
  <si>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</si>
  <si>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</si>
  <si>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</si>
  <si>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</si>
  <si>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</si>
  <si>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</si>
  <si>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</si>
  <si>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</si>
  <si>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</si>
  <si>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</si>
  <si>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</si>
  <si>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</si>
  <si>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</si>
  <si>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</si>
  <si>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</si>
  <si>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</si>
  <si>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</si>
  <si>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</si>
  <si>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</si>
  <si>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</si>
  <si>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</si>
  <si>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</si>
  <si>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</si>
  <si>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</si>
  <si>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</si>
  <si>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</si>
  <si>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</si>
  <si>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</si>
  <si>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</si>
  <si>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</si>
  <si>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</si>
  <si>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</si>
  <si>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</si>
  <si>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</si>
  <si>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</si>
  <si>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</si>
  <si>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</si>
  <si>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</si>
  <si>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</si>
  <si>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</si>
  <si>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</si>
  <si>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</si>
  <si>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</si>
  <si>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</si>
  <si>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</si>
  <si>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</si>
  <si>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</si>
  <si>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</si>
  <si>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</si>
  <si>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</si>
  <si>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</si>
  <si>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</si>
  <si>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</si>
  <si>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</si>
  <si>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</si>
  <si>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</si>
  <si>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</si>
  <si>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</si>
  <si>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</si>
  <si>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</si>
  <si>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</si>
  <si>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</si>
  <si>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</si>
  <si>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</si>
  <si>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</si>
  <si>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</si>
  <si>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</si>
  <si>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</si>
  <si>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</si>
  <si>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</si>
  <si>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</si>
  <si>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</si>
  <si>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</si>
  <si>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</si>
  <si>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</si>
  <si>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</si>
  <si>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</si>
  <si>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</si>
  <si>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</si>
  <si>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</si>
  <si>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</si>
  <si>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</si>
  <si>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</si>
  <si>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</si>
  <si>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</si>
  <si>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</si>
  <si>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</si>
  <si>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</si>
  <si>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</si>
  <si>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</si>
  <si>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</si>
  <si>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</si>
  <si>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</si>
  <si>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</si>
  <si>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</si>
  <si>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</si>
  <si>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</si>
  <si>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</si>
  <si>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</si>
  <si>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</si>
  <si>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</si>
  <si>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</si>
  <si>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</si>
  <si>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</si>
  <si>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</si>
  <si>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</si>
  <si>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</si>
  <si>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</si>
  <si>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</si>
  <si>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</si>
  <si>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</si>
  <si>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</si>
  <si>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</si>
  <si>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</si>
  <si>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</si>
  <si>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</si>
  <si>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</si>
  <si>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</si>
  <si>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</si>
  <si>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</si>
  <si>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</si>
  <si>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</si>
  <si>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</si>
  <si>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</si>
  <si>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</si>
  <si>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</si>
  <si>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</si>
  <si>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</si>
  <si>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</si>
  <si>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</si>
  <si>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</si>
  <si>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</si>
  <si>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</si>
  <si>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</si>
  <si>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</si>
  <si>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</si>
  <si>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</si>
  <si>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</si>
  <si>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</si>
  <si>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</si>
  <si>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</si>
  <si>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</si>
  <si>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</si>
  <si>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</si>
  <si>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</si>
  <si>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</si>
  <si>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</si>
  <si>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</si>
  <si>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</si>
  <si>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</si>
  <si>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</si>
  <si>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</si>
  <si>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</si>
  <si>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</si>
  <si>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</si>
  <si>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</si>
  <si>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</si>
  <si>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</si>
  <si>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</si>
  <si>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</si>
  <si>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</si>
  <si>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</si>
  <si>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</si>
  <si>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</si>
  <si>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</si>
  <si>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</si>
  <si>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</si>
  <si>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</si>
  <si>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</si>
  <si>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</si>
  <si>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</si>
  <si>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</si>
  <si>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</si>
  <si>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</si>
  <si>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</si>
  <si>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</si>
  <si>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</si>
  <si>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</si>
  <si>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</si>
  <si>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</si>
  <si>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</si>
  <si>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</si>
  <si>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</si>
  <si>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</si>
  <si>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</si>
  <si>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</si>
  <si>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</si>
  <si>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</si>
  <si>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</si>
  <si>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</si>
  <si>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</si>
  <si>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</si>
  <si>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</si>
  <si>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</si>
  <si>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</si>
  <si>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</si>
  <si>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</si>
  <si>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</si>
  <si>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</si>
  <si>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</si>
  <si>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</si>
  <si>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</si>
  <si>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</si>
  <si>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</si>
  <si>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</si>
  <si>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</si>
  <si>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</si>
  <si>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</si>
  <si>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</si>
  <si>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</si>
  <si>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</si>
  <si>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</si>
  <si>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</si>
  <si>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</si>
  <si>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</si>
  <si>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</si>
  <si>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</si>
  <si>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</si>
  <si>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</si>
  <si>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</si>
  <si>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</si>
  <si>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</si>
  <si>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</si>
  <si>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</si>
  <si>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</si>
  <si>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</si>
  <si>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</si>
  <si>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</si>
  <si>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</si>
  <si>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</si>
  <si>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</si>
  <si>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</si>
  <si>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</si>
  <si>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</si>
  <si>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</si>
  <si>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</si>
  <si>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</si>
  <si>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</si>
  <si>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</si>
  <si>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</si>
  <si>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</si>
  <si>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</si>
  <si>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</si>
  <si>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</si>
  <si>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</si>
  <si>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</si>
  <si>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</si>
  <si>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</si>
  <si>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</si>
  <si>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</si>
  <si>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</si>
  <si>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</si>
  <si>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</si>
  <si>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</si>
  <si>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</si>
  <si>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</si>
  <si>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</si>
  <si>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</si>
  <si>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</si>
  <si>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</si>
  <si>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</si>
  <si>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</si>
  <si>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</si>
  <si>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</si>
  <si>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</si>
  <si>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</si>
  <si>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</si>
  <si>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</si>
  <si>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</si>
  <si>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</si>
  <si>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</si>
  <si>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</si>
  <si>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</si>
  <si>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</si>
  <si>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</si>
  <si>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</si>
  <si>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</si>
  <si>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</si>
  <si>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</si>
  <si>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</si>
  <si>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</si>
  <si>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</si>
  <si>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</si>
  <si>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</si>
  <si>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</si>
  <si>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</si>
  <si>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</si>
  <si>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</si>
  <si>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</si>
  <si>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</si>
  <si>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</si>
  <si>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</si>
  <si>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</si>
  <si>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</si>
  <si>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</si>
  <si>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</si>
  <si>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</si>
  <si>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</si>
  <si>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</si>
  <si>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</si>
  <si>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</si>
  <si>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</si>
  <si>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</si>
  <si>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</si>
  <si>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</si>
  <si>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</si>
  <si>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</si>
  <si>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</si>
  <si>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</si>
  <si>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</si>
  <si>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</si>
  <si>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</si>
  <si>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</si>
  <si>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</si>
  <si>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</si>
  <si>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</si>
  <si>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</si>
  <si>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</si>
  <si>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</si>
  <si>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</si>
  <si>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</si>
  <si>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</si>
  <si>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</si>
  <si>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</si>
  <si>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</si>
  <si>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</si>
  <si>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</si>
  <si>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</si>
  <si>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</si>
  <si>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</si>
  <si>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</si>
  <si>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</si>
  <si>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</si>
  <si>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</si>
  <si>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</si>
  <si>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</si>
  <si>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</si>
  <si>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</si>
  <si>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</si>
  <si>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</si>
  <si>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</si>
  <si>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</si>
  <si>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</si>
  <si>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</si>
  <si>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</si>
  <si>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</si>
  <si>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</si>
  <si>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</si>
  <si>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</si>
  <si>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</si>
  <si>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</si>
  <si>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</si>
  <si>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</si>
  <si>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</si>
  <si>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</si>
  <si>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</si>
  <si>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</si>
  <si>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</si>
  <si>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</si>
  <si>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</si>
  <si>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</si>
  <si>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</si>
  <si>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</si>
  <si>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</si>
  <si>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</si>
  <si>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</si>
  <si>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</si>
  <si>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</si>
  <si>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</si>
  <si>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</si>
  <si>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</si>
  <si>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</si>
  <si>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</si>
  <si>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</si>
  <si>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</si>
  <si>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</si>
  <si>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</si>
  <si>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</si>
  <si>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</si>
  <si>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</si>
  <si>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</si>
  <si>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</si>
  <si>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</si>
  <si>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</si>
  <si>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</si>
  <si>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</si>
  <si>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</si>
  <si>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</si>
  <si>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</si>
  <si>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</si>
  <si>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</si>
  <si>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</si>
  <si>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</si>
  <si>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</si>
  <si>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</si>
  <si>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</si>
  <si>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</si>
  <si>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</si>
  <si>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</si>
  <si>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</si>
  <si>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</si>
  <si>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</si>
  <si>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</si>
  <si>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</si>
  <si>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</si>
  <si>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</si>
  <si>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</si>
  <si>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</si>
  <si>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</si>
  <si>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</si>
  <si>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</si>
  <si>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</si>
  <si>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</si>
  <si>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</si>
  <si>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</si>
  <si>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</si>
  <si>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</si>
  <si>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</si>
  <si>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</si>
  <si>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</si>
  <si>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</si>
  <si>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</si>
  <si>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</si>
  <si>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</si>
  <si>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</si>
  <si>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</si>
  <si>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</si>
  <si>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</si>
  <si>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</si>
  <si>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</si>
  <si>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</si>
  <si>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</si>
  <si>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</si>
  <si>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</si>
  <si>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</si>
  <si>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</si>
  <si>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</si>
  <si>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</si>
  <si>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</si>
  <si>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</si>
  <si>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</si>
  <si>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</si>
  <si>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</si>
  <si>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</si>
  <si>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</si>
  <si>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</si>
  <si>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</si>
  <si>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</si>
  <si>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</si>
  <si>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</si>
  <si>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</si>
  <si>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</si>
  <si>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</si>
  <si>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</si>
  <si>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</si>
  <si>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</si>
  <si>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</si>
  <si>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</si>
  <si>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</si>
  <si>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</si>
  <si>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</si>
  <si>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</si>
  <si>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</si>
  <si>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</si>
  <si>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</si>
  <si>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</si>
  <si>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</si>
  <si>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</si>
  <si>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</si>
  <si>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</si>
  <si>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</si>
  <si>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</si>
  <si>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</si>
  <si>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</si>
  <si>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</si>
  <si>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</si>
  <si>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</si>
  <si>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</si>
  <si>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</si>
  <si>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</si>
  <si>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</si>
  <si>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</si>
  <si>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</si>
  <si>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</si>
  <si>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</si>
  <si>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</si>
  <si>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</si>
  <si>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</si>
  <si>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</si>
  <si>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</si>
  <si>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</si>
  <si>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</si>
  <si>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</si>
  <si>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</si>
  <si>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</si>
  <si>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</si>
  <si>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</si>
  <si>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</si>
  <si>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</si>
  <si>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</si>
  <si>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</si>
  <si>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</si>
  <si>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</si>
  <si>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</si>
  <si>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</si>
  <si>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</si>
  <si>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</si>
  <si>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</si>
  <si>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</si>
  <si>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</si>
  <si>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</si>
  <si>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</si>
  <si>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</si>
  <si>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</si>
  <si>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</si>
  <si>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</si>
  <si>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</si>
  <si>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</si>
  <si>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</si>
  <si>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</si>
  <si>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</si>
  <si>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</si>
  <si>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</si>
  <si>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</si>
  <si>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</si>
  <si>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</si>
  <si>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</si>
  <si>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</si>
  <si>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</si>
  <si>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</si>
  <si>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</si>
  <si>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</si>
  <si>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</si>
  <si>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</si>
  <si>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</si>
  <si>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</si>
  <si>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</si>
  <si>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</si>
  <si>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</si>
  <si>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</si>
  <si>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</si>
  <si>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</si>
  <si>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</si>
  <si>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</si>
  <si>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</si>
  <si>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</si>
  <si>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</si>
  <si>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</si>
  <si>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</si>
  <si>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</si>
  <si>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</si>
  <si>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</si>
  <si>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</si>
  <si>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</si>
  <si>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</si>
  <si>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</si>
  <si>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</si>
  <si>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</si>
  <si>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</si>
  <si>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</si>
  <si>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</si>
  <si>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</si>
  <si>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</si>
  <si>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</si>
  <si>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</si>
  <si>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</si>
  <si>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</si>
  <si>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</si>
  <si>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</si>
  <si>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</si>
  <si>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</si>
  <si>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</si>
  <si>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</si>
  <si>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</si>
  <si>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</si>
  <si>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</si>
  <si>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</si>
  <si>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</si>
  <si>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</si>
  <si>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</si>
  <si>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</si>
  <si>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</si>
  <si>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</si>
  <si>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</si>
  <si>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</si>
  <si>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</si>
  <si>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</si>
  <si>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</si>
  <si>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</si>
  <si>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</si>
  <si>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</si>
  <si>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</si>
  <si>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</si>
  <si>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</si>
  <si>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</si>
  <si>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</si>
  <si>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</si>
  <si>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</si>
  <si>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</si>
  <si>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</si>
  <si>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</si>
  <si>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</si>
  <si>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</si>
  <si>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</si>
  <si>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</si>
  <si>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</si>
  <si>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</si>
  <si>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</si>
  <si>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</si>
  <si>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</si>
  <si>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</si>
  <si>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</si>
  <si>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</si>
  <si>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</si>
  <si>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</si>
  <si>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</si>
  <si>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</si>
  <si>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PCM-20251028-00001411</t>
  </si>
  <si>
    <t>2G3G4G sector flapping /Site located inside aramco shibah and have limited access at night EMR request approved team at gate waiting approval</t>
  </si>
  <si>
    <t>PCM-20251028-00001417</t>
  </si>
  <si>
    <t>5G flapping,  site is located in compound and have access issue escalated</t>
  </si>
  <si>
    <t>PCM-20251028-00002121</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</si>
  <si>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</si>
  <si>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</si>
  <si>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</si>
  <si>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</si>
  <si>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</si>
  <si>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</si>
  <si>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</si>
  <si>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</si>
  <si>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</si>
  <si>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</si>
  <si>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</si>
  <si>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</si>
  <si>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</si>
  <si>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</si>
  <si>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</si>
  <si>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</si>
  <si>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</si>
  <si>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</si>
  <si>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</si>
  <si>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</si>
  <si>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</si>
  <si>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</si>
  <si>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</si>
  <si>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</si>
  <si>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</si>
  <si>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</si>
  <si>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</si>
  <si>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</si>
  <si>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</si>
  <si>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</si>
  <si>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</si>
  <si>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</si>
  <si>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</si>
  <si>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</si>
  <si>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</si>
  <si>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</si>
  <si>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</si>
  <si>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</si>
  <si>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</si>
  <si>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</si>
  <si>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</si>
  <si>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</si>
  <si>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</si>
  <si>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</si>
  <si>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</si>
  <si>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</si>
  <si>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</si>
  <si>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</si>
  <si>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</si>
  <si>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</si>
  <si>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</si>
  <si>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</si>
  <si>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</si>
  <si>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</si>
  <si>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</si>
  <si>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</si>
  <si>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</si>
  <si>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</si>
  <si>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</si>
  <si>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</si>
  <si>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</si>
  <si>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</si>
  <si>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</si>
  <si>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</si>
  <si>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</si>
  <si>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</si>
  <si>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</si>
  <si>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</si>
  <si>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</si>
  <si>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</si>
  <si>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</si>
  <si>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</si>
  <si>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</si>
  <si>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</si>
  <si>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</si>
  <si>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</si>
  <si>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</si>
  <si>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</si>
  <si>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</si>
  <si>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</si>
  <si>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</si>
  <si>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</si>
  <si>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</si>
  <si>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</si>
  <si>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PCM-20251028-00001944</t>
  </si>
  <si>
    <t xml:space="preserve">The owner he give us contact number but he don’t answering our phone call, also he try but same issue,as per access team will try tomorrow after 8:00 AM.
</t>
  </si>
  <si>
    <t xml:space="preserve">no PCM </t>
  </si>
  <si>
    <t xml:space="preserve">ETA 40 min </t>
  </si>
  <si>
    <t xml:space="preserve"> PCM-20250215-00000830 </t>
  </si>
  <si>
    <t>LTE site still down and  site located in aramco area access issue need special permission</t>
  </si>
  <si>
    <t>NO PCM</t>
  </si>
  <si>
    <t>team faced access issue, The site is located inside a farm, and the team will check again in the morning</t>
  </si>
  <si>
    <t>PCM-20251028-00002018</t>
  </si>
  <si>
    <t>EM team on the way need 40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</si>
  <si>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</si>
  <si>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</si>
  <si>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</si>
  <si>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</si>
  <si>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</si>
  <si>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</si>
  <si>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PCM-20251028-00002099</t>
  </si>
  <si>
    <t xml:space="preserve">ETA 120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</si>
</sst>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0"/>
      <color theme="1"/>
      <name val="Poppin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20" fillId="7" borderId="1" xfId="0" applyFont="1" applyFill="1" applyBorder="1" applyAlignment="1">
      <alignment horizontal="center" vertical="center" wrapText="1"/>
    </xf>
    <xf numFmtId="0" fontId="20" fillId="7" borderId="1" xfId="0" applyFont="1" applyFill="1" applyBorder="1" applyAlignment="1">
      <alignment horizontal="center" vertical="center"/>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44" totalsRowShown="0" headerRowDxfId="174" dataDxfId="173" headerRowBorderDxfId="171" tableBorderDxfId="172" totalsRowBorderDxfId="170">
  <autoFilter ref="A1:L44"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98" totalsRowShown="0" headerRowDxfId="157" dataDxfId="156" headerRowBorderDxfId="154" tableBorderDxfId="155" totalsRowBorderDxfId="153">
  <autoFilter ref="A1:CJ19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07" totalsRowShown="0" headerRowDxfId="64" dataDxfId="63" headerRowBorderDxfId="61" tableBorderDxfId="62">
  <autoFilter ref="A1:L1107"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82" totalsRowShown="0" headerRowDxfId="48" dataDxfId="47" headerRowBorderDxfId="45" tableBorderDxfId="46" totalsRowBorderDxfId="44">
  <autoFilter ref="A1:L18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0" totalsRowShown="0" headerRowDxfId="31" dataDxfId="30" headerRowBorderDxfId="28" tableBorderDxfId="29">
  <autoFilter ref="A1:L44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1" totalsRowShown="0" headerRowDxfId="15" dataDxfId="14" headerRowBorderDxfId="12" tableBorderDxfId="13">
  <autoFilter ref="A1:L9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44"/>
  <sheetViews>
    <sheetView workbookViewId="0">
      <selection activeCell="C4" sqref="C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62.25" customHeight="1">
      <c r="A2" s="64" t="s">
        <v>38997</v>
      </c>
      <c r="B2" s="61" t="str">
        <f>IFERROR(VLOOKUP(D2,DB!A:K,11,0),"")</f>
        <v>R1</v>
      </c>
      <c r="C2" s="61">
        <v>1</v>
      </c>
      <c r="D2" s="80" t="s">
        <v>17841</v>
      </c>
      <c r="E2" s="65" t="s">
        <v>38998</v>
      </c>
      <c r="F2" s="78">
        <v>45662.948425925926</v>
      </c>
      <c r="G2" s="68">
        <f ca="1">IFERROR(NOW()-F2,"")</f>
        <v>295.89525486111233</v>
      </c>
      <c r="H2" s="78">
        <v>45662.943402777775</v>
      </c>
      <c r="I2" s="61" t="str">
        <f>IFERROR(VLOOKUP(D2,DB!A:F,6,0),"")</f>
        <v>Generator-SG</v>
      </c>
      <c r="J2" s="61" t="str">
        <f>IFERROR(VLOOKUP(D2,DB!A:G,7,0),"")</f>
        <v>Dead</v>
      </c>
      <c r="K2" s="69" t="s">
        <v>38999</v>
      </c>
      <c r="L2" s="67" t="str">
        <f>IFERROR(VLOOKUP(D2,DB!A:I,9,0),"")</f>
        <v>Latis</v>
      </c>
    </row>
    <row r="3" spans="1:15" ht="28.5" customHeight="1">
      <c r="A3" s="133" t="s">
        <v>39000</v>
      </c>
      <c r="B3" s="134" t="str">
        <f>IFERROR(VLOOKUP(D3,DB!A:K,11,0),"")</f>
        <v>R1</v>
      </c>
      <c r="C3" s="134">
        <v>1</v>
      </c>
      <c r="D3" s="134" t="s">
        <v>8463</v>
      </c>
      <c r="E3" s="135" t="s">
        <v>38998</v>
      </c>
      <c r="F3" s="136">
        <v>45958.627743055556</v>
      </c>
      <c r="G3" s="137">
        <f ca="1">IFERROR(NOW()-F3,"")</f>
        <v>0.21593773148197215</v>
      </c>
      <c r="H3" s="136">
        <v>45958.608993055554</v>
      </c>
      <c r="I3" s="134" t="str">
        <f>IFERROR(VLOOKUP(D3,DB!A:F,6,0),"")</f>
        <v>SCECO</v>
      </c>
      <c r="J3" s="134" t="str">
        <f>IFERROR(VLOOKUP(D3,DB!A:G,7,0),"")</f>
        <v>Good</v>
      </c>
      <c r="K3" s="170" t="s">
        <v>39001</v>
      </c>
      <c r="L3" s="139" t="str">
        <f>IFERROR(VLOOKUP(D3,DB!A:I,9,0),"")</f>
        <v>Latis</v>
      </c>
    </row>
    <row r="4" spans="1:15" ht="15" customHeight="1">
      <c r="A4" s="133" t="s">
        <v>39002</v>
      </c>
      <c r="B4" s="134" t="str">
        <f>IFERROR(VLOOKUP(D4,DB!A:K,11,0),"")</f>
        <v>R1</v>
      </c>
      <c r="C4" s="134">
        <v>1</v>
      </c>
      <c r="D4" s="171" t="s">
        <v>18784</v>
      </c>
      <c r="E4" s="135" t="s">
        <v>38998</v>
      </c>
      <c r="F4" s="136">
        <v>45958.62903935185</v>
      </c>
      <c r="G4" s="137">
        <f ca="1">IFERROR(NOW()-F4,"")</f>
        <v>0.2146414351882413</v>
      </c>
      <c r="H4" s="136">
        <v>45958.621400462966</v>
      </c>
      <c r="I4" s="134" t="str">
        <f>IFERROR(VLOOKUP(D4,DB!A:F,6,0),"")</f>
        <v>SCECO</v>
      </c>
      <c r="J4" s="134" t="str">
        <f>IFERROR(VLOOKUP(D4,DB!A:G,7,0),"")</f>
        <v>Dead</v>
      </c>
      <c r="K4" s="170" t="s">
        <v>39003</v>
      </c>
      <c r="L4" s="139" t="str">
        <f>IFERROR(VLOOKUP(D4,DB!A:I,9,0),"")</f>
        <v>Latis</v>
      </c>
    </row>
    <row r="5" spans="1:15" ht="15" customHeight="1">
      <c r="A5" s="133" t="s">
        <v>39004</v>
      </c>
      <c r="B5" s="134" t="str">
        <f>IFERROR(VLOOKUP(D5,DB!A:K,11,0),"")</f>
        <v>R1</v>
      </c>
      <c r="C5" s="134">
        <v>3</v>
      </c>
      <c r="D5" s="134" t="s">
        <v>21932</v>
      </c>
      <c r="E5" s="135" t="s">
        <v>38998</v>
      </c>
      <c r="F5" s="136">
        <v>45958.842835648145</v>
      </c>
      <c r="G5" s="137">
        <f ca="1">IFERROR(NOW()-F5,"")</f>
        <v>8.4513889305526391E-4</v>
      </c>
      <c r="H5" s="136">
        <v>45958.831875000003</v>
      </c>
      <c r="I5" s="134" t="str">
        <f>IFERROR(VLOOKUP(D5,DB!A:F,6,0),"")</f>
        <v>Power Cube</v>
      </c>
      <c r="J5" s="134" t="str">
        <f>IFERROR(VLOOKUP(D5,DB!A:G,7,0),"")</f>
        <v>No BB Design+Good</v>
      </c>
      <c r="K5" s="138"/>
      <c r="L5" s="139" t="str">
        <f>IFERROR(VLOOKUP(D5,DB!A:I,9,0),"")</f>
        <v>Latis</v>
      </c>
    </row>
    <row r="6" spans="1:15" ht="15" customHeight="1">
      <c r="A6" s="133"/>
      <c r="B6" s="134" t="str">
        <f>IFERROR(VLOOKUP(D6,DB!A:K,11,0),"")</f>
        <v/>
      </c>
      <c r="C6" s="134"/>
      <c r="D6" s="134"/>
      <c r="E6" s="135"/>
      <c r="F6" s="136"/>
      <c r="G6" s="137">
        <f ca="1">IFERROR(NOW()-F6,"")</f>
        <v>45958.843680787038</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45958.843680787038</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45958.843680787038</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45958.843680787038</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45958.843680787038</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45958.843680787038</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45958.843680787038</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45958.843680787038</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45958.843680787038</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45958.843680787038</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45958.843680787038</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45958.843680787038</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45958.843680787038</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45958.843680787038</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45958.843680787038</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45958.843680787038</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45958.843680787038</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45958.843680787038</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45958.843680787038</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45958.843680787038</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45958.843680787038</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45958.843680787038</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45958.843680787038</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45958.843680787038</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45958.843680787038</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45958.843680787038</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45958.843680787038</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45958.843680787038</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45958.843680787038</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45958.843680787038</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45958.843680787038</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45958.843680787038</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45958.843680787038</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45958.843680787038</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45958.843680787038</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45958.843680787038</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45958.843680787038</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45958.843680787038</v>
      </c>
      <c r="H43" s="136"/>
      <c r="I43" s="134" t="str">
        <f>IFERROR(VLOOKUP(D43,DB!A:F,6,0),"")</f>
        <v/>
      </c>
      <c r="J43" s="134" t="str">
        <f>IFERROR(VLOOKUP(D43,DB!A:G,7,0),"")</f>
        <v/>
      </c>
      <c r="K43" s="138"/>
      <c r="L43" s="139" t="str">
        <f>IFERROR(VLOOKUP(D43,DB!A:I,9,0),"")</f>
        <v/>
      </c>
    </row>
    <row r="44" spans="1:12" ht="15" customHeight="1">
      <c r="A44" s="145"/>
      <c r="B44" s="146" t="str">
        <f>IFERROR(VLOOKUP(D44,DB!A:K,11,0),"")</f>
        <v/>
      </c>
      <c r="C44" s="146"/>
      <c r="D44" s="146"/>
      <c r="E44" s="147"/>
      <c r="F44" s="148"/>
      <c r="G44" s="149">
        <f ca="1">IFERROR(NOW()-F44,"")</f>
        <v>45958.843680787038</v>
      </c>
      <c r="H44" s="148"/>
      <c r="I44" s="146" t="str">
        <f>IFERROR(VLOOKUP(D44,DB!A:F,6,0),"")</f>
        <v/>
      </c>
      <c r="J44" s="146" t="str">
        <f>IFERROR(VLOOKUP(D44,DB!A:G,7,0),"")</f>
        <v/>
      </c>
      <c r="K44" s="150"/>
      <c r="L44" s="151" t="str">
        <f>IFERROR(VLOOKUP(D44,DB!A:I,9,0),"")</f>
        <v/>
      </c>
    </row>
  </sheetData>
  <customSheetViews>
    <customSheetView guid="{F6042A99-DD27-4453-835D-0834D95730CC}" filter="1" showAutoFilter="1">
      <pageMargins left="0" right="0" top="0" bottom="0" header="0" footer="0"/>
      <autoFilter ref="B1:M1" xr:uid="{C3A0C126-CA04-4FA3-A383-F3F233EBB6C3}"/>
    </customSheetView>
  </customSheetViews>
  <dataValidations count="2">
    <dataValidation allowBlank="1" showInputMessage="1" showErrorMessage="1" sqref="E1" xr:uid="{5DBA255D-CDD9-49FB-AD3C-AF70AB4EE696}"/>
    <dataValidation type="list" allowBlank="1" showInputMessage="1" showErrorMessage="1" sqref="E2:E44"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98"/>
  <sheetViews>
    <sheetView tabSelected="1" workbookViewId="0">
      <selection activeCell="K11" sqref="K11"/>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39005</v>
      </c>
      <c r="N1" s="90" t="s">
        <v>39006</v>
      </c>
      <c r="O1" s="90" t="s">
        <v>39007</v>
      </c>
      <c r="P1" s="90" t="s">
        <v>39008</v>
      </c>
      <c r="Q1" s="90" t="s">
        <v>39009</v>
      </c>
      <c r="R1" s="90" t="s">
        <v>39010</v>
      </c>
      <c r="S1" s="90" t="s">
        <v>39011</v>
      </c>
      <c r="T1" s="90" t="s">
        <v>39012</v>
      </c>
      <c r="U1" s="90" t="s">
        <v>39013</v>
      </c>
      <c r="V1" s="90" t="s">
        <v>39014</v>
      </c>
      <c r="W1" s="90" t="s">
        <v>39015</v>
      </c>
      <c r="X1" s="90" t="s">
        <v>39016</v>
      </c>
      <c r="Y1" s="90" t="s">
        <v>39017</v>
      </c>
      <c r="Z1" s="90" t="s">
        <v>39018</v>
      </c>
      <c r="AA1" s="90" t="s">
        <v>39019</v>
      </c>
      <c r="AB1" s="90" t="s">
        <v>39020</v>
      </c>
      <c r="AC1" s="90" t="s">
        <v>39021</v>
      </c>
      <c r="AD1" s="90" t="s">
        <v>39022</v>
      </c>
      <c r="AE1" s="90" t="s">
        <v>39023</v>
      </c>
      <c r="AF1" s="90" t="s">
        <v>39024</v>
      </c>
      <c r="AG1" s="90" t="s">
        <v>39025</v>
      </c>
      <c r="AH1" s="90" t="s">
        <v>39026</v>
      </c>
      <c r="AI1" s="90" t="s">
        <v>39027</v>
      </c>
      <c r="AJ1" s="90" t="s">
        <v>39028</v>
      </c>
      <c r="AK1" s="90" t="s">
        <v>39029</v>
      </c>
      <c r="AL1" s="90" t="s">
        <v>39030</v>
      </c>
      <c r="AM1" s="90" t="s">
        <v>39031</v>
      </c>
      <c r="AN1" s="90" t="s">
        <v>39032</v>
      </c>
      <c r="AO1" s="90" t="s">
        <v>39033</v>
      </c>
      <c r="AP1" s="90" t="s">
        <v>39034</v>
      </c>
      <c r="AQ1" s="90" t="s">
        <v>39035</v>
      </c>
      <c r="AR1" s="90" t="s">
        <v>39036</v>
      </c>
      <c r="AS1" s="90" t="s">
        <v>39037</v>
      </c>
      <c r="AT1" s="90" t="s">
        <v>39038</v>
      </c>
      <c r="AU1" s="90" t="s">
        <v>39039</v>
      </c>
      <c r="AV1" s="90" t="s">
        <v>39040</v>
      </c>
      <c r="AW1" s="90" t="s">
        <v>39041</v>
      </c>
      <c r="AX1" s="90" t="s">
        <v>39042</v>
      </c>
      <c r="AY1" s="90" t="s">
        <v>39043</v>
      </c>
      <c r="AZ1" s="90" t="s">
        <v>39044</v>
      </c>
      <c r="BA1" s="90" t="s">
        <v>39045</v>
      </c>
      <c r="BB1" s="90" t="s">
        <v>39046</v>
      </c>
      <c r="BC1" s="90" t="s">
        <v>39047</v>
      </c>
      <c r="BD1" s="90" t="s">
        <v>39048</v>
      </c>
      <c r="BE1" s="90" t="s">
        <v>39049</v>
      </c>
      <c r="BF1" s="90" t="s">
        <v>39050</v>
      </c>
      <c r="BG1" s="90" t="s">
        <v>39051</v>
      </c>
      <c r="BH1" s="90" t="s">
        <v>39052</v>
      </c>
      <c r="BI1" s="90" t="s">
        <v>39053</v>
      </c>
      <c r="BJ1" s="90" t="s">
        <v>39054</v>
      </c>
      <c r="BK1" s="90" t="s">
        <v>39055</v>
      </c>
      <c r="BL1" s="90" t="s">
        <v>39056</v>
      </c>
      <c r="BM1" s="90" t="s">
        <v>39057</v>
      </c>
      <c r="BN1" s="90" t="s">
        <v>39058</v>
      </c>
      <c r="BO1" s="90" t="s">
        <v>39059</v>
      </c>
      <c r="BP1" s="90" t="s">
        <v>39060</v>
      </c>
      <c r="BQ1" s="90" t="s">
        <v>39061</v>
      </c>
      <c r="BR1" s="90" t="s">
        <v>39062</v>
      </c>
      <c r="BS1" s="90" t="s">
        <v>39063</v>
      </c>
      <c r="BT1" s="90" t="s">
        <v>39064</v>
      </c>
      <c r="BU1" s="90" t="s">
        <v>39065</v>
      </c>
      <c r="BV1" s="90" t="s">
        <v>39066</v>
      </c>
      <c r="BW1" s="90" t="s">
        <v>39067</v>
      </c>
      <c r="BX1" s="90" t="s">
        <v>39068</v>
      </c>
      <c r="BY1" s="90" t="s">
        <v>39069</v>
      </c>
      <c r="BZ1" s="90" t="s">
        <v>39070</v>
      </c>
      <c r="CA1" s="90" t="s">
        <v>39071</v>
      </c>
      <c r="CB1" s="90" t="s">
        <v>39072</v>
      </c>
      <c r="CC1" s="90" t="s">
        <v>39073</v>
      </c>
      <c r="CD1" s="90" t="s">
        <v>39074</v>
      </c>
      <c r="CE1" s="90" t="s">
        <v>39075</v>
      </c>
      <c r="CF1" s="90" t="s">
        <v>39076</v>
      </c>
      <c r="CG1" s="90" t="s">
        <v>39077</v>
      </c>
      <c r="CH1" s="90" t="s">
        <v>39078</v>
      </c>
      <c r="CI1" s="90" t="s">
        <v>39079</v>
      </c>
      <c r="CJ1" s="90" t="s">
        <v>39080</v>
      </c>
    </row>
    <row r="2" spans="1:88" s="70" customFormat="1" ht="31.5" customHeight="1">
      <c r="A2" s="63" t="s">
        <v>39081</v>
      </c>
      <c r="B2" s="63" t="s">
        <v>27</v>
      </c>
      <c r="C2" s="63">
        <v>1</v>
      </c>
      <c r="D2" s="63" t="s">
        <v>19312</v>
      </c>
      <c r="E2" s="87" t="s">
        <v>39082</v>
      </c>
      <c r="F2" s="76">
        <v>45322.056979166664</v>
      </c>
      <c r="G2" s="77" t="s">
        <v>39083</v>
      </c>
      <c r="H2" s="89">
        <v>45322.050729166665</v>
      </c>
      <c r="I2" s="63" t="s">
        <v>88</v>
      </c>
      <c r="J2" s="63" t="s">
        <v>65</v>
      </c>
      <c r="K2" s="88" t="s">
        <v>39084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39085</v>
      </c>
      <c r="B3" s="63" t="str">
        <f>IFERROR(VLOOKUP(D3,DB!A:K,11,0),"")</f>
        <v>R2</v>
      </c>
      <c r="C3" s="63">
        <v>1</v>
      </c>
      <c r="D3" s="63" t="s">
        <v>29202</v>
      </c>
      <c r="E3" s="87" t="s">
        <v>38998</v>
      </c>
      <c r="F3" s="76">
        <v>45824.999837962961</v>
      </c>
      <c r="G3" s="77">
        <f ca="1">IFERROR(NOW()-F3,"-")</f>
        <v>133.843842824077</v>
      </c>
      <c r="H3" s="76">
        <v>45824.993587962963</v>
      </c>
      <c r="I3" s="63" t="str">
        <f>IFERROR(VLOOKUP(D3,DB!A:F,6,0),"")</f>
        <v>Generator-SG</v>
      </c>
      <c r="J3" s="63" t="str">
        <f>IFERROR(VLOOKUP(D3,DB!A:G,7,0),"")</f>
        <v>Good</v>
      </c>
      <c r="K3" s="88" t="s">
        <v>39086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39087</v>
      </c>
      <c r="B4" s="18" t="str">
        <f>IFERROR(VLOOKUP(D4,DB!A:K,11,0),"")</f>
        <v>R2</v>
      </c>
      <c r="C4" s="18">
        <v>1</v>
      </c>
      <c r="D4" s="18" t="s">
        <v>30004</v>
      </c>
      <c r="E4" s="114" t="s">
        <v>39082</v>
      </c>
      <c r="F4" s="115">
        <v>45958.742083333331</v>
      </c>
      <c r="G4" s="116">
        <f ca="1">IFERROR(NOW()-F4,"-")</f>
        <v>0.10159745370765449</v>
      </c>
      <c r="H4" s="115">
        <v>45958.649699074071</v>
      </c>
      <c r="I4" s="18" t="str">
        <f>IFERROR(VLOOKUP(D4,DB!A:F,6,0),"")</f>
        <v>Generator-SG</v>
      </c>
      <c r="J4" s="18" t="str">
        <f>IFERROR(VLOOKUP(D4,DB!A:G,7,0),"")</f>
        <v>Dead</v>
      </c>
      <c r="K4" s="19" t="s">
        <v>39088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48" customHeight="1">
      <c r="A5" s="113" t="s">
        <v>39089</v>
      </c>
      <c r="B5" s="18" t="str">
        <f>IFERROR(VLOOKUP(D5,DB!A:K,11,0),"")</f>
        <v>R2</v>
      </c>
      <c r="C5" s="18">
        <v>3</v>
      </c>
      <c r="D5" s="18" t="s">
        <v>17718</v>
      </c>
      <c r="E5" s="114" t="s">
        <v>38998</v>
      </c>
      <c r="F5" s="115">
        <v>45958.776261574072</v>
      </c>
      <c r="G5" s="116">
        <f ca="1">IFERROR(NOW()-F5,"-")</f>
        <v>6.7419212966342457E-2</v>
      </c>
      <c r="H5" s="115">
        <v>45958.768622685187</v>
      </c>
      <c r="I5" s="18" t="str">
        <f>IFERROR(VLOOKUP(D5,DB!A:F,6,0),"")</f>
        <v>SCECO</v>
      </c>
      <c r="J5" s="18" t="str">
        <f>IFERROR(VLOOKUP(D5,DB!A:G,7,0),"")</f>
        <v>Vandalized</v>
      </c>
      <c r="K5" s="19" t="s">
        <v>39090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t="s">
        <v>39091</v>
      </c>
      <c r="B6" s="18" t="str">
        <f>IFERROR(VLOOKUP(D6,DB!A:K,11,0),"")</f>
        <v>R2</v>
      </c>
      <c r="C6" s="18">
        <v>1</v>
      </c>
      <c r="D6" s="18" t="s">
        <v>29358</v>
      </c>
      <c r="E6" s="114"/>
      <c r="F6" s="115"/>
      <c r="G6" s="116">
        <f ca="1">IFERROR(NOW()-F6,"-")</f>
        <v>45958.843680787038</v>
      </c>
      <c r="H6" s="115">
        <v>45958.770312499997</v>
      </c>
      <c r="I6" s="18" t="str">
        <f>IFERROR(VLOOKUP(D6,DB!A:F,6,0),"")</f>
        <v>SCECO</v>
      </c>
      <c r="J6" s="18" t="str">
        <f>IFERROR(VLOOKUP(D6,DB!A:G,7,0),"")</f>
        <v>Vandalized</v>
      </c>
      <c r="K6" s="19" t="s">
        <v>39092</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45958.843680787038</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45958.843680787038</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45958.843680787038</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45958.843680787038</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45958.843680787038</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45958.843680787038</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45958.843680787038</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45958.843680787038</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45958.843680787038</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45958.843680787038</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45958.843680787038</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45958.843680787038</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45958.843680787038</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45958.843680787038</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45958.843680787038</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45958.843680787038</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45958.843680787038</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45958.843680787038</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45958.843680787038</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45958.843680787038</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45958.843680787038</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45958.843680787038</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45958.843680787038</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45958.843680787038</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45958.843680787038</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45958.843680787038</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45958.843680787038</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45958.843680787038</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45958.843680787038</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45958.843680787038</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45958.843680787038</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45958.843680787038</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45958.843680787038</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45958.843680787038</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45958.843680787038</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45958.843680787038</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45958.843680787038</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45958.843680787038</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45958.843680787038</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45958.843680787038</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45958.843680787038</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45958.843680787038</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45958.843680787038</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45958.843680787038</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45958.843680787038</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45958.843680787038</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45958.843680787038</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61"/>
      <c r="B54" s="162" t="str">
        <f>IFERROR(VLOOKUP(D54,DB!A:K,11,0),"")</f>
        <v/>
      </c>
      <c r="C54" s="162"/>
      <c r="D54" s="162"/>
      <c r="E54" s="163"/>
      <c r="F54" s="164"/>
      <c r="G54" s="165">
        <f ca="1">IFERROR(NOW()-F54,"-")</f>
        <v>45958.843680787038</v>
      </c>
      <c r="H54" s="164"/>
      <c r="I54" s="162" t="str">
        <f>IFERROR(VLOOKUP(D54,DB!A:F,6,0),"")</f>
        <v/>
      </c>
      <c r="J54" s="162" t="str">
        <f>IFERROR(VLOOKUP(D54,DB!A:G,7,0),"")</f>
        <v/>
      </c>
      <c r="K54" s="166"/>
      <c r="L54" s="162" t="str">
        <f>IFERROR(VLOOKUP(D54,DB!A:I,9,0),"")</f>
        <v/>
      </c>
      <c r="M54" s="162"/>
      <c r="N54" s="162"/>
      <c r="O54" s="162"/>
      <c r="P54" s="162"/>
      <c r="Q54" s="162"/>
      <c r="R54" s="162"/>
      <c r="S54" s="162"/>
      <c r="T54" s="162"/>
      <c r="U54" s="162"/>
      <c r="V54" s="162"/>
      <c r="W54" s="162"/>
      <c r="X54" s="162"/>
      <c r="Y54" s="162"/>
      <c r="Z54" s="162"/>
      <c r="AA54" s="162"/>
      <c r="AB54" s="162"/>
      <c r="AC54" s="162"/>
      <c r="AD54" s="162"/>
      <c r="AE54" s="162"/>
      <c r="AF54" s="162"/>
      <c r="AG54" s="162"/>
      <c r="AH54" s="162"/>
      <c r="AI54" s="162"/>
      <c r="AJ54" s="162"/>
      <c r="AK54" s="162"/>
      <c r="AL54" s="162"/>
      <c r="AM54" s="162"/>
      <c r="AN54" s="162"/>
      <c r="AO54" s="162"/>
      <c r="AP54" s="162"/>
      <c r="AQ54" s="162"/>
      <c r="AR54" s="162"/>
      <c r="AS54" s="162"/>
      <c r="AT54" s="162"/>
      <c r="AU54" s="162"/>
      <c r="AV54" s="162"/>
      <c r="AW54" s="162"/>
      <c r="AX54" s="162"/>
      <c r="AY54" s="162"/>
      <c r="AZ54" s="162"/>
      <c r="BA54" s="162"/>
      <c r="BB54" s="162"/>
      <c r="BC54" s="162"/>
      <c r="BD54" s="162"/>
      <c r="BE54" s="162"/>
      <c r="BF54" s="162"/>
      <c r="BG54" s="162"/>
      <c r="BH54" s="162"/>
      <c r="BI54" s="162"/>
      <c r="BJ54" s="162"/>
      <c r="BK54" s="162"/>
      <c r="BL54" s="162"/>
      <c r="BM54" s="162"/>
      <c r="BN54" s="162"/>
      <c r="BO54" s="162"/>
      <c r="BP54" s="162"/>
      <c r="BQ54" s="162"/>
      <c r="BR54" s="162"/>
      <c r="BS54" s="162"/>
      <c r="BT54" s="162"/>
      <c r="BU54" s="162"/>
      <c r="BV54" s="162"/>
      <c r="BW54" s="162"/>
      <c r="BX54" s="162"/>
      <c r="BY54" s="162"/>
      <c r="BZ54" s="162"/>
      <c r="CA54" s="162"/>
      <c r="CB54" s="162"/>
      <c r="CC54" s="162"/>
      <c r="CD54" s="162"/>
      <c r="CE54" s="162"/>
      <c r="CF54" s="162"/>
      <c r="CG54" s="162"/>
      <c r="CH54" s="162"/>
      <c r="CI54" s="162"/>
      <c r="CJ54" s="167"/>
    </row>
    <row r="55" spans="1:88" ht="31.5" customHeight="1">
      <c r="A55" s="113"/>
      <c r="B55" s="18" t="str">
        <f>IFERROR(VLOOKUP(D55,DB!A:K,11,0),"")</f>
        <v/>
      </c>
      <c r="C55" s="18"/>
      <c r="D55" s="18"/>
      <c r="E55" s="114"/>
      <c r="F55" s="115"/>
      <c r="G55" s="116">
        <f ca="1">IFERROR(NOW()-F55,"-")</f>
        <v>45958.843680787038</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45958.843680787038</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45958.843680787038</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45958.843680787038</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45958.843680787038</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45958.843680787038</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45958.843680787038</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45958.843680787038</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45958.843680787038</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45958.843680787038</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45958.843680787038</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45958.843680787038</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45958.843680787038</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45958.843680787038</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45958.843680787038</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45958.843680787038</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45958.843680787038</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45958.843680787038</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45958.843680787038</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45958.843680787038</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45958.843680787038</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45958.843680787038</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45958.843680787038</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45958.843680787038</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45958.843680787038</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45958.843680787038</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45958.843680787038</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45958.843680787038</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45958.843680787038</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45958.843680787038</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45958.843680787038</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45958.843680787038</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45958.843680787038</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45958.843680787038</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45958.843680787038</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45958.843680787038</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45958.843680787038</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45958.843680787038</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45958.843680787038</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45958.843680787038</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45958.843680787038</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45958.843680787038</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45958.843680787038</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45958.843680787038</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45958.843680787038</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45958.843680787038</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45958.843680787038</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45958.843680787038</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45958.843680787038</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45958.843680787038</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45958.843680787038</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45958.843680787038</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45958.843680787038</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45958.843680787038</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45958.843680787038</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45958.843680787038</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45958.843680787038</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45958.843680787038</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45958.843680787038</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45958.843680787038</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45958.843680787038</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45958.843680787038</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45958.843680787038</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45958.843680787038</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45958.843680787038</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45958.843680787038</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45958.843680787038</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45958.843680787038</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45958.843680787038</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45958.843680787038</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45958.843680787038</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45958.843680787038</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45958.843680787038</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45958.843680787038</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45958.843680787038</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45958.843680787038</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45958.843680787038</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45958.843680787038</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45958.843680787038</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45958.843680787038</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45958.843680787038</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45958.843680787038</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45958.843680787038</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45958.843680787038</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45958.843680787038</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45958.843680787038</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45958.843680787038</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45958.843680787038</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45958.843680787038</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45958.843680787038</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45958.843680787038</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45958.843680787038</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45958.843680787038</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45958.843680787038</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45958.843680787038</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45958.843680787038</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45958.843680787038</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45958.843680787038</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45958.843680787038</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45958.843680787038</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45958.843680787038</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45958.843680787038</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45958.843680787038</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45958.843680787038</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45958.843680787038</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45958.843680787038</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45958.843680787038</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45958.843680787038</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45958.843680787038</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45958.843680787038</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45958.843680787038</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45958.843680787038</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45958.843680787038</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45958.843680787038</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45958.843680787038</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45958.843680787038</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45958.843680787038</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45958.843680787038</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45958.843680787038</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45958.843680787038</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45958.843680787038</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45958.843680787038</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45958.843680787038</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45958.843680787038</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45958.843680787038</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45958.843680787038</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45958.843680787038</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45958.843680787038</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45958.843680787038</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45958.843680787038</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45958.843680787038</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45958.843680787038</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45958.843680787038</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45958.843680787038</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45958.843680787038</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45958.843680787038</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45958.843680787038</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45958.843680787038</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45958.843680787038</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45958.843680787038</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45958.843680787038</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45958.843680787038</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45958.843680787038</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61"/>
      <c r="B198" s="162" t="str">
        <f>IFERROR(VLOOKUP(D198,DB!A:K,11,0),"")</f>
        <v/>
      </c>
      <c r="C198" s="162"/>
      <c r="D198" s="162"/>
      <c r="E198" s="163"/>
      <c r="F198" s="164"/>
      <c r="G198" s="165">
        <f ca="1">IFERROR(NOW()-F198,"-")</f>
        <v>45958.843680787038</v>
      </c>
      <c r="H198" s="164"/>
      <c r="I198" s="162" t="str">
        <f>IFERROR(VLOOKUP(D198,DB!A:F,6,0),"")</f>
        <v/>
      </c>
      <c r="J198" s="162" t="str">
        <f>IFERROR(VLOOKUP(D198,DB!A:G,7,0),"")</f>
        <v/>
      </c>
      <c r="K198" s="166"/>
      <c r="L198" s="162" t="str">
        <f>IFERROR(VLOOKUP(D198,DB!A:I,9,0),"")</f>
        <v/>
      </c>
      <c r="M198" s="162"/>
      <c r="N198" s="162"/>
      <c r="O198" s="162"/>
      <c r="P198" s="162"/>
      <c r="Q198" s="162"/>
      <c r="R198" s="162"/>
      <c r="S198" s="162"/>
      <c r="T198" s="162"/>
      <c r="U198" s="162"/>
      <c r="V198" s="162"/>
      <c r="W198" s="162"/>
      <c r="X198" s="162"/>
      <c r="Y198" s="162"/>
      <c r="Z198" s="162"/>
      <c r="AA198" s="162"/>
      <c r="AB198" s="162"/>
      <c r="AC198" s="162"/>
      <c r="AD198" s="162"/>
      <c r="AE198" s="162"/>
      <c r="AF198" s="162"/>
      <c r="AG198" s="162"/>
      <c r="AH198" s="162"/>
      <c r="AI198" s="162"/>
      <c r="AJ198" s="162"/>
      <c r="AK198" s="162"/>
      <c r="AL198" s="162"/>
      <c r="AM198" s="162"/>
      <c r="AN198" s="162"/>
      <c r="AO198" s="162"/>
      <c r="AP198" s="162"/>
      <c r="AQ198" s="162"/>
      <c r="AR198" s="162"/>
      <c r="AS198" s="162"/>
      <c r="AT198" s="162"/>
      <c r="AU198" s="162"/>
      <c r="AV198" s="162"/>
      <c r="AW198" s="162"/>
      <c r="AX198" s="162"/>
      <c r="AY198" s="162"/>
      <c r="AZ198" s="162"/>
      <c r="BA198" s="162"/>
      <c r="BB198" s="162"/>
      <c r="BC198" s="162"/>
      <c r="BD198" s="162"/>
      <c r="BE198" s="162"/>
      <c r="BF198" s="162"/>
      <c r="BG198" s="162"/>
      <c r="BH198" s="162"/>
      <c r="BI198" s="162"/>
      <c r="BJ198" s="162"/>
      <c r="BK198" s="162"/>
      <c r="BL198" s="162"/>
      <c r="BM198" s="162"/>
      <c r="BN198" s="162"/>
      <c r="BO198" s="162"/>
      <c r="BP198" s="162"/>
      <c r="BQ198" s="162"/>
      <c r="BR198" s="162"/>
      <c r="BS198" s="162"/>
      <c r="BT198" s="162"/>
      <c r="BU198" s="162"/>
      <c r="BV198" s="162"/>
      <c r="BW198" s="162"/>
      <c r="BX198" s="162"/>
      <c r="BY198" s="162"/>
      <c r="BZ198" s="162"/>
      <c r="CA198" s="162"/>
      <c r="CB198" s="162"/>
      <c r="CC198" s="162"/>
      <c r="CD198" s="162"/>
      <c r="CE198" s="162"/>
      <c r="CF198" s="162"/>
      <c r="CG198" s="162"/>
      <c r="CH198" s="162"/>
      <c r="CI198" s="162"/>
      <c r="CJ198" s="167"/>
    </row>
  </sheetData>
  <dataValidations count="2">
    <dataValidation allowBlank="1" showInputMessage="1" showErrorMessage="1" sqref="E1" xr:uid="{4D935161-CDD3-4592-B877-3FB59C99E142}"/>
    <dataValidation type="list" allowBlank="1" showInputMessage="1" showErrorMessage="1" sqref="E3:E19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07"/>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5" ca="1" si="0">IFERROR(NOW()-F2,"-")</f>
        <v>45958.843680787038</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45958.843680787038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45958.843680787038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45958.843680787038</v>
      </c>
      <c r="H5" s="22"/>
      <c r="I5" s="19" t="str">
        <f>IFERROR(VLOOKUP(D5,DB!A:F,6,0),"")</f>
        <v/>
      </c>
      <c r="J5" s="18" t="str">
        <f>IFERROR(VLOOKUP(D5,DB!A:G,7,0),"")</f>
        <v/>
      </c>
      <c r="K5" s="46"/>
      <c r="L5" s="23" t="str">
        <f>IFERROR(VLOOKUP(D5,DB!A:I,9,0),"")</f>
        <v/>
      </c>
    </row>
    <row r="6" spans="1:13" ht="15" customHeight="1">
      <c r="A6" s="19"/>
      <c r="B6" s="63" t="str">
        <f>IFERROR(VLOOKUP(D6,DB!A:K,11,0),"")</f>
        <v/>
      </c>
      <c r="C6" s="18"/>
      <c r="D6" s="63"/>
      <c r="E6" s="18"/>
      <c r="F6" s="20"/>
      <c r="G6" s="21">
        <f t="shared" ref="G6:G68" ca="1" si="1">IFERROR(NOW()-F6,"-")</f>
        <v>45958.843680787038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1"/>
        <v>45958.843680787038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1"/>
        <v>45958.843680787038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1"/>
        <v>45958.843680787038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45958.843680787038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45958.843680787038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45958.843680787038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45958.843680787038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45958.843680787038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45958.843680787038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45958.843680787038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45958.843680787038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45958.843680787038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45958.843680787038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45958.843680787038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45958.843680787038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45958.843680787038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45958.843680787038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45958.843680787038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45958.843680787038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45958.843680787038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45958.843680787038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45958.843680787038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45958.843680787038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45958.843680787038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45958.843680787038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45958.843680787038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45958.843680787038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45958.843680787038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45958.843680787038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45958.843680787038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45958.843680787038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45958.843680787038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45958.843680787038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45958.843680787038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45958.843680787038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45958.843680787038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45958.843680787038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45958.843680787038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45958.843680787038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45958.843680787038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45958.843680787038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45958.843680787038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45958.843680787038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45958.843680787038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45958.843680787038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45958.843680787038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45958.843680787038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45958.843680787038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45958.843680787038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45958.843680787038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45958.843680787038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45958.843680787038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45958.843680787038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45958.843680787038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45958.843680787038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45958.843680787038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45958.843680787038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45958.843680787038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45958.843680787038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45958.843680787038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45958.843680787038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45958.843680787038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ref="G69:G132" ca="1" si="2">IFERROR(NOW()-F69,"-")</f>
        <v>45958.843680787038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2"/>
        <v>45958.843680787038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2"/>
        <v>45958.843680787038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2"/>
        <v>45958.843680787038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45958.843680787038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45958.843680787038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45958.843680787038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45958.843680787038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45958.843680787038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45958.843680787038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45958.843680787038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45958.843680787038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45958.843680787038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45958.843680787038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45958.843680787038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45958.843680787038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45958.843680787038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45958.843680787038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45958.843680787038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45958.843680787038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45958.843680787038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45958.843680787038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45958.843680787038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45958.843680787038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45958.843680787038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45958.843680787038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45958.843680787038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45958.843680787038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45958.843680787038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45958.843680787038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45958.843680787038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45958.843680787038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45958.843680787038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45958.843680787038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45958.843680787038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45958.843680787038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45958.843680787038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45958.843680787038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45958.843680787038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45958.843680787038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45958.843680787038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45958.843680787038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45958.843680787038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45958.843680787038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45958.843680787038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45958.843680787038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45958.843680787038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45958.843680787038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45958.843680787038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45958.843680787038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45958.843680787038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45958.843680787038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45958.843680787038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45958.843680787038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45958.843680787038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45958.843680787038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45958.843680787038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45958.843680787038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45958.843680787038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45958.843680787038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45958.843680787038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45958.843680787038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45958.843680787038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45958.843680787038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ref="G133:G196" ca="1" si="3">IFERROR(NOW()-F133,"-")</f>
        <v>45958.843680787038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3"/>
        <v>45958.843680787038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3"/>
        <v>45958.843680787038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3"/>
        <v>45958.843680787038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45958.843680787038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45958.843680787038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45958.843680787038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45958.843680787038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45958.843680787038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45958.843680787038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45958.843680787038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45958.843680787038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45958.843680787038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45958.843680787038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45958.843680787038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45958.843680787038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45958.843680787038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45958.843680787038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45958.843680787038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45958.843680787038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45958.843680787038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45958.843680787038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45958.843680787038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45958.843680787038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45958.843680787038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45958.843680787038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45958.843680787038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45958.843680787038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45958.843680787038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45958.843680787038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45958.843680787038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45958.843680787038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45958.843680787038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45958.843680787038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45958.843680787038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45958.843680787038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45958.843680787038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45958.843680787038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45958.843680787038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45958.843680787038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45958.843680787038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45958.843680787038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45958.843680787038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45958.843680787038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45958.843680787038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45958.843680787038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45958.843680787038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45958.843680787038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45958.843680787038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45958.843680787038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45958.843680787038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45958.843680787038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45958.843680787038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45958.843680787038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45958.843680787038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45958.843680787038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45958.843680787038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45958.843680787038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45958.843680787038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45958.843680787038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45958.843680787038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45958.843680787038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45958.843680787038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45958.843680787038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ref="G197:G260" ca="1" si="4">IFERROR(NOW()-F197,"-")</f>
        <v>45958.843680787038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4"/>
        <v>45958.843680787038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4"/>
        <v>45958.843680787038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4"/>
        <v>45958.843680787038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45958.843680787038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45958.843680787038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45958.843680787038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45958.843680787038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45958.843680787038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45958.843680787038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45958.843680787038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45958.843680787038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45958.843680787038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45958.843680787038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45958.843680787038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45958.843680787038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45958.843680787038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45958.843680787038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45958.843680787038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45958.843680787038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45958.843680787038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45958.843680787038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45958.843680787038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45958.843680787038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45958.843680787038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45958.843680787038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45958.843680787038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45958.843680787038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45958.843680787038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45958.843680787038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45958.843680787038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45958.843680787038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45958.843680787038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45958.843680787038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45958.843680787038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45958.843680787038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45958.843680787038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45958.843680787038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45958.843680787038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45958.843680787038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45958.843680787038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45958.843680787038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45958.843680787038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45958.843680787038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45958.843680787038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45958.843680787038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45958.843680787038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45958.843680787038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45958.843680787038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45958.843680787038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45958.843680787038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45958.843680787038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45958.843680787038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45958.843680787038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45958.843680787038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45958.843680787038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45958.843680787038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45958.843680787038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45958.843680787038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45958.843680787038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45958.843680787038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45958.843680787038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45958.843680787038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45958.843680787038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ref="G261:G324" ca="1" si="5">IFERROR(NOW()-F261,"-")</f>
        <v>45958.843680787038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5"/>
        <v>45958.843680787038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5"/>
        <v>45958.843680787038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5"/>
        <v>45958.843680787038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45958.843680787038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45958.843680787038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45958.843680787038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45958.843680787038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45958.843680787038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45958.843680787038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45958.843680787038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45958.843680787038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45958.843680787038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45958.843680787038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45958.843680787038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45958.843680787038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45958.843680787038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45958.843680787038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45958.843680787038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45958.843680787038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45958.843680787038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45958.843680787038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45958.843680787038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45958.843680787038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45958.843680787038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45958.843680787038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45958.843680787038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45958.843680787038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45958.843680787038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45958.843680787038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45958.843680787038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45958.843680787038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45958.843680787038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45958.843680787038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45958.843680787038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45958.843680787038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45958.843680787038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45958.843680787038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45958.843680787038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45958.843680787038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45958.843680787038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45958.843680787038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45958.843680787038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45958.843680787038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45958.843680787038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45958.843680787038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45958.843680787038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45958.843680787038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45958.843680787038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45958.843680787038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45958.843680787038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45958.843680787038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45958.843680787038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45958.843680787038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45958.843680787038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45958.843680787038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45958.843680787038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45958.843680787038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45958.843680787038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45958.843680787038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45958.843680787038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45958.843680787038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45958.843680787038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45958.843680787038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ref="G325:G388" ca="1" si="6">IFERROR(NOW()-F325,"-")</f>
        <v>45958.843680787038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6"/>
        <v>45958.843680787038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6"/>
        <v>45958.843680787038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6"/>
        <v>45958.843680787038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45958.843680787038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45958.843680787038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45958.843680787038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45958.843680787038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45958.843680787038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45958.843680787038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45958.843680787038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45958.843680787038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45958.843680787038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45958.843680787038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45958.843680787038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45958.843680787038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45958.843680787038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45958.843680787038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45958.843680787038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45958.843680787038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45958.843680787038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45958.843680787038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45958.843680787038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45958.843680787038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45958.843680787038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45958.843680787038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45958.843680787038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45958.843680787038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45958.843680787038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45958.843680787038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45958.843680787038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45958.843680787038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45958.843680787038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45958.843680787038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45958.843680787038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45958.843680787038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45958.843680787038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45958.843680787038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45958.843680787038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45958.843680787038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45958.843680787038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45958.843680787038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45958.843680787038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45958.843680787038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45958.843680787038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45958.843680787038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45958.843680787038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45958.843680787038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45958.843680787038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45958.843680787038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45958.843680787038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45958.843680787038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45958.843680787038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45958.843680787038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45958.843680787038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45958.843680787038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45958.843680787038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45958.843680787038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45958.843680787038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45958.843680787038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45958.843680787038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45958.843680787038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45958.843680787038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45958.843680787038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ref="G389:G452" ca="1" si="7">IFERROR(NOW()-F389,"-")</f>
        <v>45958.843680787038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7"/>
        <v>45958.843680787038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7"/>
        <v>45958.843680787038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7"/>
        <v>45958.843680787038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45958.843680787038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45958.843680787038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45958.843680787038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45958.843680787038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45958.843680787038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45958.843680787038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45958.843680787038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45958.843680787038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45958.843680787038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45958.843680787038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45958.843680787038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45958.843680787038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45958.843680787038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45958.843680787038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45958.843680787038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45958.843680787038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45958.843680787038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45958.843680787038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45958.843680787038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45958.843680787038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45958.843680787038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45958.843680787038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45958.843680787038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45958.843680787038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45958.843680787038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45958.843680787038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45958.843680787038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45958.843680787038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45958.843680787038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45958.843680787038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45958.843680787038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45958.843680787038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45958.843680787038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45958.843680787038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45958.843680787038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45958.843680787038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45958.843680787038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45958.843680787038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45958.843680787038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45958.843680787038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45958.843680787038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45958.843680787038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45958.843680787038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45958.843680787038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45958.843680787038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45958.843680787038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45958.843680787038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45958.843680787038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45958.843680787038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45958.843680787038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45958.843680787038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45958.843680787038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45958.843680787038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45958.843680787038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45958.843680787038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45958.843680787038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45958.843680787038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45958.843680787038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45958.843680787038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45958.843680787038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ref="G453:G516" ca="1" si="8">IFERROR(NOW()-F453,"-")</f>
        <v>45958.843680787038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8"/>
        <v>45958.843680787038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8"/>
        <v>45958.843680787038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8"/>
        <v>45958.843680787038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45958.843680787038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45958.843680787038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45958.843680787038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45958.843680787038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45958.843680787038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45958.843680787038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45958.843680787038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45958.843680787038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45958.843680787038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45958.843680787038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45958.843680787038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45958.843680787038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45958.843680787038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45958.843680787038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45958.843680787038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45958.843680787038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45958.843680787038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45958.843680787038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45958.843680787038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45958.843680787038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45958.843680787038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45958.843680787038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45958.843680787038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45958.843680787038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45958.843680787038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45958.843680787038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45958.843680787038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45958.843680787038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45958.843680787038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45958.843680787038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45958.843680787038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45958.843680787038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45958.843680787038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45958.843680787038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45958.843680787038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45958.843680787038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45958.843680787038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45958.843680787038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45958.843680787038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45958.843680787038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45958.843680787038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45958.843680787038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45958.843680787038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45958.843680787038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45958.843680787038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45958.843680787038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45958.843680787038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45958.843680787038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45958.843680787038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45958.843680787038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45958.843680787038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45958.843680787038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45958.843680787038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45958.843680787038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45958.843680787038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45958.843680787038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45958.843680787038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45958.843680787038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45958.843680787038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45958.843680787038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ref="G517:G580" ca="1" si="9">IFERROR(NOW()-F517,"-")</f>
        <v>45958.843680787038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9"/>
        <v>45958.843680787038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9"/>
        <v>45958.843680787038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9"/>
        <v>45958.843680787038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45958.843680787038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45958.843680787038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45958.843680787038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45958.843680787038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45958.843680787038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45958.843680787038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45958.843680787038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45958.843680787038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45958.843680787038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45958.843680787038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45958.843680787038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45958.843680787038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45958.843680787038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45958.843680787038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45958.843680787038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45958.843680787038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45958.843680787038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45958.843680787038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45958.843680787038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45958.843680787038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45958.843680787038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45958.843680787038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45958.843680787038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45958.843680787038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45958.843680787038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45958.843680787038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45958.843680787038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45958.843680787038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45958.843680787038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45958.843680787038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45958.843680787038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45958.843680787038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45958.843680787038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45958.843680787038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45958.843680787038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45958.843680787038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45958.843680787038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45958.843680787038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45958.843680787038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45958.843680787038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45958.843680787038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45958.843680787038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45958.843680787038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45958.843680787038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45958.843680787038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45958.843680787038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45958.843680787038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45958.843680787038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45958.843680787038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45958.843680787038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45958.843680787038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45958.843680787038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45958.843680787038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45958.843680787038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45958.843680787038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45958.843680787038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45958.843680787038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45958.843680787038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45958.843680787038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45958.843680787038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ref="G581:G644" ca="1" si="10">IFERROR(NOW()-F581,"-")</f>
        <v>45958.843680787038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10"/>
        <v>45958.843680787038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10"/>
        <v>45958.843680787038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10"/>
        <v>45958.843680787038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45958.843680787038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45958.843680787038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45958.843680787038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45958.843680787038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45958.843680787038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45958.843680787038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45958.843680787038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45958.843680787038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45958.843680787038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45958.843680787038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45958.843680787038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45958.843680787038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45958.843680787038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45958.843680787038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45958.843680787038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45958.843680787038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45958.843680787038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45958.843680787038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45958.843680787038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45958.843680787038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45958.843680787038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45958.843680787038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45958.843680787038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45958.843680787038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45958.843680787038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45958.843680787038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45958.843680787038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45958.843680787038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45958.843680787038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45958.843680787038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45958.843680787038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45958.843680787038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45958.843680787038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45958.843680787038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45958.843680787038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45958.843680787038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45958.843680787038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45958.843680787038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45958.843680787038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45958.843680787038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45958.843680787038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45958.843680787038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45958.843680787038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45958.843680787038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45958.843680787038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45958.843680787038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45958.843680787038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45958.843680787038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45958.843680787038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45958.843680787038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45958.843680787038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45958.843680787038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45958.843680787038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45958.843680787038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45958.843680787038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45958.843680787038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45958.843680787038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45958.843680787038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45958.843680787038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45958.843680787038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ref="G645:G708" ca="1" si="11">IFERROR(NOW()-F645,"-")</f>
        <v>45958.843680787038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1"/>
        <v>45958.843680787038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1"/>
        <v>45958.843680787038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1"/>
        <v>45958.843680787038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45958.843680787038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45958.843680787038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45958.843680787038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45958.843680787038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45958.843680787038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45958.843680787038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45958.843680787038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45958.843680787038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45958.843680787038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45958.843680787038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45958.843680787038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45958.843680787038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45958.843680787038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45958.843680787038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45958.843680787038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45958.843680787038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45958.843680787038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45958.843680787038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45958.843680787038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45958.843680787038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45958.843680787038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45958.843680787038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45958.843680787038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45958.843680787038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45958.843680787038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45958.843680787038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45958.843680787038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45958.843680787038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45958.843680787038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45958.843680787038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45958.843680787038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45958.843680787038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45958.843680787038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45958.843680787038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45958.843680787038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45958.843680787038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45958.843680787038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45958.843680787038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45958.843680787038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45958.843680787038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45958.843680787038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45958.843680787038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45958.843680787038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45958.843680787038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45958.843680787038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45958.843680787038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45958.843680787038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45958.843680787038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45958.843680787038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45958.843680787038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45958.843680787038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45958.843680787038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45958.843680787038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45958.843680787038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45958.843680787038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45958.843680787038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45958.843680787038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45958.843680787038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45958.843680787038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45958.843680787038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ref="G709:G772" ca="1" si="12">IFERROR(NOW()-F709,"-")</f>
        <v>45958.843680787038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2"/>
        <v>45958.843680787038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2"/>
        <v>45958.843680787038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2"/>
        <v>45958.843680787038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45958.843680787038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45958.843680787038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45958.843680787038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45958.843680787038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45958.843680787038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45958.843680787038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45958.843680787038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45958.843680787038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45958.843680787038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45958.843680787038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45958.843680787038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45958.843680787038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45958.843680787038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45958.843680787038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45958.843680787038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45958.843680787038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45958.843680787038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45958.843680787038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45958.843680787038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45958.843680787038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45958.843680787038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45958.843680787038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45958.843680787038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45958.843680787038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45958.843680787038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45958.843680787038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45958.843680787038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45958.843680787038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45958.843680787038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45958.843680787038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45958.843680787038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45958.843680787038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45958.843680787038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45958.843680787038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45958.843680787038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45958.843680787038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45958.843680787038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45958.843680787038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45958.843680787038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45958.843680787038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45958.843680787038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45958.843680787038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45958.843680787038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45958.843680787038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45958.843680787038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45958.843680787038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45958.843680787038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45958.843680787038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45958.843680787038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45958.843680787038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45958.843680787038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45958.843680787038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45958.843680787038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45958.843680787038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45958.843680787038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45958.843680787038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45958.843680787038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45958.843680787038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45958.843680787038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45958.843680787038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ref="G773:G836" ca="1" si="13">IFERROR(NOW()-F773,"-")</f>
        <v>45958.843680787038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3"/>
        <v>45958.843680787038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3"/>
        <v>45958.843680787038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3"/>
        <v>45958.843680787038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45958.843680787038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45958.843680787038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45958.843680787038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45958.843680787038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45958.843680787038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45958.843680787038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45958.843680787038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45958.843680787038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45958.843680787038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45958.843680787038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45958.843680787038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45958.843680787038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45958.843680787038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45958.843680787038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45958.843680787038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45958.843680787038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45958.843680787038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45958.843680787038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45958.843680787038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45958.843680787038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45958.843680787038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45958.843680787038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45958.843680787038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45958.843680787038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45958.843680787038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45958.843680787038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45958.843680787038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45958.843680787038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45958.843680787038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45958.843680787038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45958.843680787038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45958.843680787038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45958.843680787038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45958.843680787038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45958.843680787038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45958.843680787038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45958.843680787038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45958.843680787038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45958.843680787038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45958.843680787038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45958.843680787038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45958.843680787038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45958.843680787038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45958.843680787038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45958.843680787038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45958.843680787038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45958.843680787038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45958.843680787038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45958.843680787038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45958.843680787038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45958.843680787038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45958.843680787038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45958.843680787038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45958.843680787038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45958.843680787038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45958.843680787038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45958.843680787038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45958.843680787038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45958.843680787038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45958.843680787038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ref="G837:G900" ca="1" si="14">IFERROR(NOW()-F837,"-")</f>
        <v>45958.843680787038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4"/>
        <v>45958.843680787038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4"/>
        <v>45958.843680787038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4"/>
        <v>45958.843680787038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45958.843680787038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45958.843680787038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45958.843680787038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45958.843680787038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45958.843680787038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45958.843680787038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45958.843680787038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45958.843680787038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45958.843680787038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45958.843680787038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45958.843680787038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45958.843680787038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45958.843680787038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45958.843680787038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45958.843680787038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45958.843680787038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45958.843680787038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45958.843680787038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45958.843680787038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45958.843680787038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45958.843680787038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45958.843680787038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45958.843680787038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45958.843680787038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45958.843680787038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45958.843680787038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45958.843680787038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45958.843680787038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45958.843680787038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45958.843680787038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45958.843680787038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45958.843680787038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45958.843680787038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45958.843680787038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45958.843680787038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45958.843680787038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45958.843680787038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45958.843680787038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45958.843680787038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45958.843680787038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45958.843680787038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45958.843680787038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45958.843680787038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45958.843680787038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45958.843680787038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45958.843680787038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45958.843680787038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45958.843680787038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45958.843680787038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45958.843680787038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45958.843680787038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45958.843680787038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45958.843680787038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45958.843680787038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45958.843680787038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45958.843680787038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45958.843680787038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45958.843680787038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45958.843680787038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45958.843680787038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ref="G901:G964" ca="1" si="15">IFERROR(NOW()-F901,"-")</f>
        <v>45958.843680787038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5"/>
        <v>45958.843680787038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5"/>
        <v>45958.843680787038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5"/>
        <v>45958.843680787038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45958.843680787038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45958.843680787038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45958.843680787038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45958.843680787038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45958.843680787038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45958.843680787038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45958.843680787038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45958.843680787038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45958.843680787038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45958.843680787038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45958.843680787038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45958.843680787038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45958.843680787038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45958.843680787038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45958.843680787038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45958.843680787038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45958.843680787038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45958.843680787038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45958.843680787038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45958.843680787038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45958.843680787038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45958.843680787038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45958.843680787038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45958.843680787038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45958.843680787038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45958.843680787038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45958.843680787038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45958.843680787038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45958.843680787038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45958.843680787038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45958.843680787038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45958.843680787038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45958.843680787038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45958.843680787038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45958.843680787038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45958.843680787038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45958.843680787038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45958.843680787038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45958.843680787038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45958.843680787038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45958.843680787038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45958.843680787038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45958.843680787038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45958.843680787038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45958.843680787038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45958.843680787038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45958.843680787038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45958.843680787038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45958.843680787038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45958.843680787038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45958.843680787038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45958.843680787038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45958.843680787038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45958.843680787038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45958.843680787038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45958.843680787038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45958.843680787038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45958.843680787038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45958.843680787038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45958.843680787038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ref="G965:G1028" ca="1" si="16">IFERROR(NOW()-F965,"-")</f>
        <v>45958.843680787038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6"/>
        <v>45958.843680787038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6"/>
        <v>45958.843680787038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6"/>
        <v>45958.843680787038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45958.843680787038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45958.843680787038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45958.843680787038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45958.843680787038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45958.843680787038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45958.843680787038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45958.843680787038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45958.843680787038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45958.843680787038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45958.843680787038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45958.843680787038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45958.843680787038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45958.843680787038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45958.843680787038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45958.843680787038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45958.843680787038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45958.843680787038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45958.843680787038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45958.843680787038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45958.843680787038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45958.843680787038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45958.843680787038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45958.843680787038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45958.843680787038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45958.843680787038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45958.843680787038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45958.843680787038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45958.843680787038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45958.843680787038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45958.843680787038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45958.843680787038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45958.843680787038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45958.843680787038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45958.843680787038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45958.843680787038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45958.843680787038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45958.843680787038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45958.843680787038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45958.843680787038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45958.843680787038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45958.843680787038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45958.843680787038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45958.843680787038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45958.843680787038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45958.843680787038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45958.843680787038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45958.843680787038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45958.843680787038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45958.843680787038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45958.843680787038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45958.843680787038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45958.843680787038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45958.843680787038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45958.843680787038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45958.843680787038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45958.843680787038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45958.843680787038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45958.843680787038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45958.843680787038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45958.843680787038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ref="G1029:G1092" ca="1" si="17">IFERROR(NOW()-F1029,"-")</f>
        <v>45958.843680787038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7"/>
        <v>45958.843680787038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7"/>
        <v>45958.843680787038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7"/>
        <v>45958.843680787038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45958.843680787038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45958.843680787038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45958.843680787038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45958.843680787038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45958.843680787038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45958.843680787038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45958.843680787038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45958.843680787038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45958.843680787038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45958.843680787038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45958.843680787038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45958.843680787038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45958.843680787038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45958.843680787038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45958.843680787038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45958.843680787038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45958.843680787038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45958.843680787038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45958.843680787038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45958.843680787038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45958.843680787038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45958.843680787038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45958.843680787038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45958.843680787038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45958.843680787038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45958.843680787038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45958.843680787038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45958.843680787038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45958.843680787038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45958.843680787038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45958.843680787038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45958.843680787038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45958.843680787038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45958.843680787038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45958.843680787038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45958.843680787038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45958.843680787038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45958.843680787038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45958.843680787038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45958.843680787038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45958.843680787038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45958.843680787038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45958.843680787038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45958.843680787038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45958.843680787038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45958.843680787038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45958.843680787038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45958.843680787038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45958.843680787038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45958.843680787038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45958.843680787038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45958.843680787038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45958.843680787038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45958.843680787038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45958.843680787038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45958.843680787038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45958.843680787038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45958.843680787038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45958.843680787038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45958.843680787038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ref="G1093:G1107" ca="1" si="18">IFERROR(NOW()-F1093,"-")</f>
        <v>45958.843680787038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8"/>
        <v>45958.843680787038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8"/>
        <v>45958.843680787038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8"/>
        <v>45958.843680787038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45958.843680787038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45958.843680787038</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45958.843680787038</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45958.843680787038</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45958.843680787038</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45958.843680787038</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45958.843680787038</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45958.843680787038</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45958.843680787038</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45958.843680787038</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45958.843680787038</v>
      </c>
      <c r="H1107" s="22"/>
      <c r="I1107" s="19" t="str">
        <f>IFERROR(VLOOKUP(D1107,DB!A:F,6,0),"")</f>
        <v/>
      </c>
      <c r="J1107" s="18" t="str">
        <f>IFERROR(VLOOKUP(D1107,DB!A:G,7,0),"")</f>
        <v/>
      </c>
      <c r="K1107" s="46"/>
      <c r="L1107" s="23" t="str">
        <f>IFERROR(VLOOKUP(D1107,DB!A:I,9,0),"")</f>
        <v/>
      </c>
    </row>
  </sheetData>
  <dataValidations count="2">
    <dataValidation allowBlank="1" showInputMessage="1" showErrorMessage="1" sqref="E1" xr:uid="{5914219A-CB83-432D-936A-CC0CB6F3982A}"/>
    <dataValidation type="list" allowBlank="1" showInputMessage="1" showErrorMessage="1" sqref="E2:E1107"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82"/>
  <sheetViews>
    <sheetView workbookViewId="0">
      <selection activeCell="F8" sqref="F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39093</v>
      </c>
      <c r="B2" s="94" t="str">
        <f>IFERROR(VLOOKUP(D2,DB!A:K,11,0),"")</f>
        <v>R4</v>
      </c>
      <c r="C2" s="97">
        <v>1</v>
      </c>
      <c r="D2" s="94" t="s">
        <v>35115</v>
      </c>
      <c r="E2" s="98" t="s">
        <v>38998</v>
      </c>
      <c r="F2" s="99">
        <v>45703.480717592596</v>
      </c>
      <c r="G2" s="100">
        <f ca="1">IFERROR(NOW()-F2,"")</f>
        <v>255.36296319444227</v>
      </c>
      <c r="H2" s="99">
        <v>45703.474768518521</v>
      </c>
      <c r="I2" s="99" t="str">
        <f>IFERROR(VLOOKUP(D2,DB!A:F,6,0),"")</f>
        <v>SCECO</v>
      </c>
      <c r="J2" s="99" t="str">
        <f>IFERROR(VLOOKUP(D2,DB!A:G,7,0),"")</f>
        <v>Dead</v>
      </c>
      <c r="K2" s="101" t="s">
        <v>39094</v>
      </c>
      <c r="L2" s="94" t="str">
        <f>IFERROR(VLOOKUP(D2,DB!A:I,9,0),"")</f>
        <v>Latis</v>
      </c>
    </row>
    <row r="3" spans="1:16" ht="33.75" customHeight="1">
      <c r="A3" s="119" t="s">
        <v>39095</v>
      </c>
      <c r="B3" s="119" t="str">
        <f>IFERROR(VLOOKUP(D3,DB!A:K,11,0),"")</f>
        <v>R4</v>
      </c>
      <c r="C3" s="120">
        <v>1</v>
      </c>
      <c r="D3" s="94" t="s">
        <v>22454</v>
      </c>
      <c r="E3" s="98" t="s">
        <v>38998</v>
      </c>
      <c r="F3" s="123"/>
      <c r="G3" s="124">
        <f ca="1">IFERROR(NOW()-F3,"")</f>
        <v>45958.843680787038</v>
      </c>
      <c r="H3" s="123">
        <v>45958.746076388888</v>
      </c>
      <c r="I3" s="119" t="str">
        <f>IFERROR(VLOOKUP(D3,DB!A:F,6,0),"")</f>
        <v>SCECO</v>
      </c>
      <c r="J3" s="119" t="str">
        <f>IFERROR(VLOOKUP(D3,DB!A:G,7,0),"")</f>
        <v>Dead</v>
      </c>
      <c r="K3" s="125" t="s">
        <v>39096</v>
      </c>
      <c r="L3" s="121" t="str">
        <f>IFERROR(VLOOKUP(D3,DB!A:I,9,0),"")</f>
        <v>Latis</v>
      </c>
    </row>
    <row r="4" spans="1:16" ht="15" customHeight="1">
      <c r="A4" s="119" t="s">
        <v>39097</v>
      </c>
      <c r="B4" s="119" t="str">
        <f>IFERROR(VLOOKUP(D4,DB!A:K,11,0),"")</f>
        <v>R4</v>
      </c>
      <c r="C4" s="120">
        <v>1</v>
      </c>
      <c r="D4" s="94" t="s">
        <v>36090</v>
      </c>
      <c r="E4" s="98" t="s">
        <v>38998</v>
      </c>
      <c r="F4" s="99">
        <v>45958.798078703701</v>
      </c>
      <c r="G4" s="124">
        <f ca="1">IFERROR(NOW()-F4,"")</f>
        <v>4.5602083337143995E-2</v>
      </c>
      <c r="H4" s="123">
        <v>45958.788599537038</v>
      </c>
      <c r="I4" s="119" t="str">
        <f>IFERROR(VLOOKUP(D4,DB!A:F,6,0),"")</f>
        <v>SCECO</v>
      </c>
      <c r="J4" s="119" t="str">
        <f>IFERROR(VLOOKUP(D4,DB!A:G,7,0),"")</f>
        <v>Dead</v>
      </c>
      <c r="K4" s="125" t="s">
        <v>39098</v>
      </c>
      <c r="L4" s="121" t="str">
        <f>IFERROR(VLOOKUP(D4,DB!A:I,9,0),"")</f>
        <v>Latis</v>
      </c>
    </row>
    <row r="5" spans="1:16" ht="15" customHeight="1">
      <c r="A5" s="119"/>
      <c r="B5" s="119" t="str">
        <f>IFERROR(VLOOKUP(D5,DB!A:K,11,0),"")</f>
        <v/>
      </c>
      <c r="C5" s="120"/>
      <c r="D5" s="94"/>
      <c r="E5" s="98"/>
      <c r="F5" s="123"/>
      <c r="G5" s="124">
        <f ca="1">IFERROR(NOW()-F5,"")</f>
        <v>45958.843680787038</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45958.843680787038</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45958.843680787038</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45958.843680787038</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45958.843680787038</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45958.843680787038</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45958.843680787038</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45958.843680787038</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45958.843680787038</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45958.843680787038</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45958.843680787038</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45958.843680787038</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45958.843680787038</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45958.843680787038</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45958.843680787038</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45958.843680787038</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45958.843680787038</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45958.843680787038</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45958.843680787038</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45958.843680787038</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45958.843680787038</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45958.843680787038</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45958.843680787038</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45958.843680787038</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45958.843680787038</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45958.843680787038</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45958.843680787038</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45958.843680787038</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45958.843680787038</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45958.843680787038</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45958.843680787038</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45958.843680787038</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45958.843680787038</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45958.843680787038</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45958.843680787038</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45958.843680787038</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45958.843680787038</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45958.843680787038</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45958.843680787038</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45958.843680787038</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45958.843680787038</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45958.843680787038</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45958.843680787038</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45958.843680787038</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45958.843680787038</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45958.843680787038</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45958.843680787038</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45958.843680787038</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45958.843680787038</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45958.843680787038</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45958.843680787038</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45958.843680787038</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45958.843680787038</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45958.843680787038</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45958.843680787038</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45958.843680787038</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45958.843680787038</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45958.843680787038</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45958.843680787038</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45958.843680787038</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45958.843680787038</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45958.843680787038</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45958.843680787038</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45958.843680787038</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45958.843680787038</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45958.843680787038</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45958.843680787038</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45958.843680787038</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45958.843680787038</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45958.843680787038</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45958.843680787038</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45958.843680787038</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45958.843680787038</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45958.843680787038</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45958.843680787038</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45958.843680787038</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45958.843680787038</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45958.843680787038</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45958.843680787038</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45958.843680787038</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45958.843680787038</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45958.843680787038</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45958.843680787038</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45958.843680787038</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45958.843680787038</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45958.843680787038</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45958.843680787038</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45958.843680787038</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45958.843680787038</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45958.843680787038</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45958.843680787038</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45958.843680787038</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45958.843680787038</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45958.843680787038</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45958.843680787038</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45958.843680787038</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45958.843680787038</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45958.843680787038</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45958.843680787038</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45958.843680787038</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45958.843680787038</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45958.843680787038</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45958.843680787038</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45958.843680787038</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45958.843680787038</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45958.843680787038</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45958.843680787038</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45958.843680787038</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45958.843680787038</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45958.843680787038</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45958.843680787038</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45958.843680787038</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45958.843680787038</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45958.843680787038</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45958.843680787038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45958.843680787038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45958.843680787038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45958.843680787038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45958.843680787038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45958.843680787038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45958.843680787038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45958.843680787038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45958.843680787038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45958.843680787038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45958.843680787038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45958.843680787038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45958.843680787038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45958.843680787038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45958.843680787038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45958.843680787038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45958.843680787038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45958.843680787038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45958.843680787038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45958.843680787038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45958.843680787038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45958.843680787038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45958.843680787038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45958.843680787038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45958.843680787038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45958.843680787038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45958.843680787038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45958.843680787038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45958.843680787038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45958.843680787038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45958.843680787038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45958.843680787038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45958.843680787038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45958.843680787038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45958.843680787038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45958.843680787038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45958.843680787038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45958.843680787038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45958.843680787038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45958.843680787038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45958.843680787038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45958.843680787038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45958.843680787038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45958.843680787038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45958.843680787038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45958.843680787038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45958.843680787038</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45958.843680787038</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45958.843680787038</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45958.843680787038</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45958.843680787038</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45958.843680787038</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45958.843680787038</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45958.843680787038</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45958.843680787038</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45958.843680787038</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45958.843680787038</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45958.843680787038</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45958.843680787038</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45958.843680787038</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45958.843680787038</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45958.843680787038</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45958.843680787038</v>
      </c>
      <c r="H181" s="123"/>
      <c r="I181" s="119" t="str">
        <f>IFERROR(VLOOKUP(D181,DB!A:F,6,0),"")</f>
        <v/>
      </c>
      <c r="J181" s="119" t="str">
        <f>IFERROR(VLOOKUP(D181,DB!A:G,7,0),"")</f>
        <v/>
      </c>
      <c r="K181" s="125"/>
      <c r="L181" s="121" t="str">
        <f>IFERROR(VLOOKUP(D181,DB!A:I,9,0),"")</f>
        <v/>
      </c>
    </row>
    <row r="182" spans="1:12" ht="15" customHeight="1">
      <c r="A182" s="126"/>
      <c r="B182" s="126" t="str">
        <f>IFERROR(VLOOKUP(D182,DB!A:K,11,0),"")</f>
        <v/>
      </c>
      <c r="C182" s="127"/>
      <c r="D182" s="128"/>
      <c r="E182" s="129"/>
      <c r="F182" s="130"/>
      <c r="G182" s="131">
        <f ca="1">IFERROR(NOW()-F182,"")</f>
        <v>45958.843680787038</v>
      </c>
      <c r="H182" s="130"/>
      <c r="I182" s="126" t="str">
        <f>IFERROR(VLOOKUP(D182,DB!A:F,6,0),"")</f>
        <v/>
      </c>
      <c r="J182" s="126" t="str">
        <f>IFERROR(VLOOKUP(D182,DB!A:G,7,0),"")</f>
        <v/>
      </c>
      <c r="K182" s="132"/>
      <c r="L182" s="128" t="str">
        <f>IFERROR(VLOOKUP(D182,DB!A:I,9,0),"")</f>
        <v/>
      </c>
    </row>
  </sheetData>
  <dataValidations count="2">
    <dataValidation allowBlank="1" showInputMessage="1" showErrorMessage="1" sqref="E1" xr:uid="{A4F81451-56CC-4543-9497-104C4E44EE4B}"/>
    <dataValidation type="list" allowBlank="1" showInputMessage="1" showErrorMessage="1" sqref="E2:E1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3"/>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39099</v>
      </c>
      <c r="B2" s="37" t="str">
        <f>IFERROR(VLOOKUP(D2,DB!A:K,11,0),"")</f>
        <v>R5</v>
      </c>
      <c r="C2" s="37">
        <v>3</v>
      </c>
      <c r="D2" s="118" t="s">
        <v>36034</v>
      </c>
      <c r="E2" s="37" t="s">
        <v>38998</v>
      </c>
      <c r="F2" s="38">
        <v>45891.832060185188</v>
      </c>
      <c r="G2" s="144">
        <f ca="1">IFERROR(NOW()-F2,"")</f>
        <v>67.011620601850154</v>
      </c>
      <c r="H2" s="38">
        <v>45891.790393518517</v>
      </c>
      <c r="I2" s="37" t="str">
        <f>IFERROR(VLOOKUP(D2,DB!A:F,6,0),"")</f>
        <v>Generator-SG</v>
      </c>
      <c r="J2" s="37" t="str">
        <f>IFERROR(VLOOKUP(D2,DB!A:G,7,0),"")</f>
        <v>Vandalized</v>
      </c>
      <c r="K2" s="37" t="s">
        <v>39100</v>
      </c>
      <c r="L2" s="37" t="str">
        <f>IFERROR(VLOOKUP(D2,DB!A:I,9,0),"")</f>
        <v>Latis</v>
      </c>
      <c r="M2" s="117"/>
    </row>
    <row r="3" spans="1:13" ht="30.75">
      <c r="A3" s="37" t="s">
        <v>39101</v>
      </c>
      <c r="B3" s="37" t="str">
        <f>IFERROR(VLOOKUP(D3,DB!A:K,11,0),"")</f>
        <v>R5</v>
      </c>
      <c r="C3" s="37">
        <v>1</v>
      </c>
      <c r="D3" s="37" t="s">
        <v>31329</v>
      </c>
      <c r="E3" s="37" t="s">
        <v>39082</v>
      </c>
      <c r="F3" s="38">
        <v>45926.188877314817</v>
      </c>
      <c r="G3" s="144">
        <f t="shared" ref="G3" ca="1" si="0">IFERROR(NOW()-F3,"")</f>
        <v>32.654803472221829</v>
      </c>
      <c r="H3" s="38">
        <v>45926.158159722225</v>
      </c>
      <c r="I3" s="37" t="str">
        <f>IFERROR(VLOOKUP(D3,DB!A:F,6,0),"")</f>
        <v>SCECO</v>
      </c>
      <c r="J3" s="37" t="str">
        <f>IFERROR(VLOOKUP(D3,DB!A:G,7,0),"")</f>
        <v>Good</v>
      </c>
      <c r="K3" s="37" t="s">
        <v>39102</v>
      </c>
      <c r="L3" s="37" t="str">
        <f>IFERROR(VLOOKUP(D3,DB!A:I,9,0),"")</f>
        <v>Latis</v>
      </c>
      <c r="M3" s="117"/>
    </row>
    <row r="4" spans="1:13" ht="48" customHeight="1">
      <c r="A4" s="152" t="s">
        <v>39103</v>
      </c>
      <c r="B4" s="152" t="str">
        <f>IFERROR(VLOOKUP(D4,DB!A:K,11,0),"")</f>
        <v>R5</v>
      </c>
      <c r="C4" s="152">
        <v>1</v>
      </c>
      <c r="D4" s="152" t="s">
        <v>34781</v>
      </c>
      <c r="E4" s="152" t="s">
        <v>39082</v>
      </c>
      <c r="F4" s="153">
        <v>45948.661111111112</v>
      </c>
      <c r="G4" s="154">
        <f ca="1">IFERROR(NOW()-F4,"")</f>
        <v>10.182569675926061</v>
      </c>
      <c r="H4" s="153">
        <v>45948.661111111112</v>
      </c>
      <c r="I4" s="152" t="str">
        <f>IFERROR(VLOOKUP(D4,DB!A:F,6,0),"")</f>
        <v>SCECO</v>
      </c>
      <c r="J4" s="152" t="str">
        <f>IFERROR(VLOOKUP(D4,DB!A:G,7,0),"")</f>
        <v>Dead</v>
      </c>
      <c r="K4" s="152" t="s">
        <v>39104</v>
      </c>
      <c r="L4" s="152" t="str">
        <f>IFERROR(VLOOKUP(D4,DB!A:I,9,0),"")</f>
        <v>Latis</v>
      </c>
    </row>
    <row r="5" spans="1:13" ht="15">
      <c r="A5" s="152"/>
      <c r="B5" s="152" t="str">
        <f>IFERROR(VLOOKUP(D5,DB!A:K,11,0),"")</f>
        <v/>
      </c>
      <c r="C5" s="152"/>
      <c r="D5" s="169"/>
      <c r="E5" s="152"/>
      <c r="F5" s="153"/>
      <c r="G5" s="154">
        <f ca="1">IFERROR(NOW()-F5,"")</f>
        <v>45958.843680787038</v>
      </c>
      <c r="H5" s="153"/>
      <c r="I5" s="152" t="str">
        <f>IFERROR(VLOOKUP(D5,DB!A:F,6,0),"")</f>
        <v/>
      </c>
      <c r="J5" s="152" t="str">
        <f>IFERROR(VLOOKUP(D5,DB!A:G,7,0),"")</f>
        <v/>
      </c>
      <c r="K5" s="152"/>
      <c r="L5" s="152" t="str">
        <f>IFERROR(VLOOKUP(D5,DB!A:I,9,0),"")</f>
        <v/>
      </c>
    </row>
    <row r="6" spans="1:13" ht="15">
      <c r="A6" s="152"/>
      <c r="B6" s="152" t="str">
        <f>IFERROR(VLOOKUP(D6,DB!A:K,11,0),"")</f>
        <v/>
      </c>
      <c r="C6" s="152"/>
      <c r="D6" s="169"/>
      <c r="E6" s="152"/>
      <c r="F6" s="153"/>
      <c r="G6" s="154">
        <f ca="1">IFERROR(NOW()-F6,"")</f>
        <v>45958.843680787038</v>
      </c>
      <c r="H6" s="153"/>
      <c r="I6" s="152" t="str">
        <f>IFERROR(VLOOKUP(D6,DB!A:F,6,0),"")</f>
        <v/>
      </c>
      <c r="J6" s="152" t="str">
        <f>IFERROR(VLOOKUP(D6,DB!A:G,7,0),"")</f>
        <v/>
      </c>
      <c r="K6" s="152"/>
      <c r="L6" s="152" t="str">
        <f>IFERROR(VLOOKUP(D6,DB!A:I,9,0),"")</f>
        <v/>
      </c>
    </row>
    <row r="7" spans="1:13" ht="15">
      <c r="A7" s="152"/>
      <c r="B7" s="152" t="str">
        <f>IFERROR(VLOOKUP(D7,DB!A:K,11,0),"")</f>
        <v/>
      </c>
      <c r="C7" s="152"/>
      <c r="D7" s="169"/>
      <c r="E7" s="152"/>
      <c r="F7" s="153"/>
      <c r="G7" s="154">
        <f ca="1">IFERROR(NOW()-F7,"")</f>
        <v>45958.843680787038</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45958.843680787038</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45958.843680787038</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45958.843680787038</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45958.843680787038</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45958.843680787038</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45958.843680787038</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45958.843680787038</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45958.843680787038</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45958.843680787038</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45958.843680787038</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45958.843680787038</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45958.843680787038</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45958.843680787038</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45958.843680787038</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45958.843680787038</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45958.843680787038</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45958.843680787038</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45958.843680787038</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45958.843680787038</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45958.843680787038</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45958.843680787038</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45958.843680787038</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45958.843680787038</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45958.843680787038</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45958.843680787038</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45958.843680787038</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45958.843680787038</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45958.843680787038</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45958.843680787038</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45958.843680787038</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45958.843680787038</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45958.843680787038</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45958.843680787038</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45958.843680787038</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45958.843680787038</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45958.843680787038</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45958.843680787038</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45958.843680787038</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45958.843680787038</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45958.843680787038</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45958.843680787038</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45958.843680787038</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45958.843680787038</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45958.843680787038</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45958.843680787038</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45958.843680787038</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45958.843680787038</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45958.843680787038</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45958.843680787038</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45958.843680787038</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45958.843680787038</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45958.843680787038</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45958.843680787038</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45958.843680787038</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45958.843680787038</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45958.843680787038</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45958.843680787038</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45958.843680787038</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45958.843680787038</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45958.843680787038</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45958.843680787038</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45958.843680787038</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45958.843680787038</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45958.843680787038</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45958.843680787038</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45958.843680787038</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45958.843680787038</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45958.843680787038</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45958.843680787038</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45958.843680787038</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45958.843680787038</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45958.843680787038</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45958.843680787038</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45958.843680787038</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45958.843680787038</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45958.843680787038</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45958.843680787038</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45958.843680787038</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45958.843680787038</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45958.843680787038</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45958.843680787038</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45958.843680787038</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45958.843680787038</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45958.843680787038</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45958.843680787038</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45958.843680787038</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45958.843680787038</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45958.843680787038</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45958.843680787038</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45958.843680787038</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45958.843680787038</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45958.843680787038</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45958.843680787038</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45958.843680787038</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45958.843680787038</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45958.843680787038</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45958.843680787038</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45958.843680787038</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45958.843680787038</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45958.843680787038</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45958.843680787038</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45958.843680787038</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45958.843680787038</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45958.843680787038</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45958.843680787038</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45958.843680787038</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45958.843680787038</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45958.843680787038</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45958.843680787038</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45958.843680787038</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45958.843680787038</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45958.843680787038</v>
      </c>
      <c r="H119" s="153"/>
      <c r="I119" s="152" t="str">
        <f>IFERROR(VLOOKUP(D119,DB!A:F,6,0),"")</f>
        <v/>
      </c>
      <c r="J119" s="152" t="str">
        <f>IFERROR(VLOOKUP(D119,DB!A:G,7,0),"")</f>
        <v/>
      </c>
      <c r="K119" s="152"/>
      <c r="L119" s="152" t="str">
        <f>IFERROR(VLOOKUP(D119,DB!A:I,9,0),"")</f>
        <v/>
      </c>
    </row>
    <row r="120" spans="1:12" ht="15">
      <c r="A120" s="158"/>
      <c r="B120" s="158" t="str">
        <f>IFERROR(VLOOKUP(D120,DB!A:K,11,0),"")</f>
        <v/>
      </c>
      <c r="C120" s="158"/>
      <c r="D120" s="158"/>
      <c r="E120" s="158"/>
      <c r="F120" s="159"/>
      <c r="G120" s="160">
        <f ca="1">IFERROR(NOW()-F120,"")</f>
        <v>45958.843680787038</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45958.843680787038</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45958.843680787038</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45958.843680787038</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45958.843680787038</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45958.843680787038</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45958.843680787038</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45958.843680787038</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45958.843680787038</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45958.843680787038</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45958.843680787038</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45958.843680787038</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45958.843680787038</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45958.843680787038</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45958.843680787038</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45958.843680787038</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45958.843680787038</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45958.843680787038</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45958.843680787038</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45958.843680787038</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45958.843680787038</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45958.843680787038</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45958.843680787038</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45958.843680787038</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45958.843680787038</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45958.843680787038</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45958.843680787038</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45958.843680787038</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45958.843680787038</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45958.843680787038</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45958.843680787038</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45958.843680787038</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45958.843680787038</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45958.843680787038</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45958.843680787038</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45958.843680787038</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45958.843680787038</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45958.843680787038</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45958.843680787038</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45958.843680787038</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45958.843680787038</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45958.843680787038</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45958.843680787038</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45958.843680787038</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45958.843680787038</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45958.843680787038</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45958.843680787038</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45958.843680787038</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45958.843680787038</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45958.843680787038</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45958.843680787038</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45958.843680787038</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45958.843680787038</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45958.843680787038</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45958.843680787038</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45958.843680787038</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45958.843680787038</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45958.843680787038</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45958.843680787038</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45958.843680787038</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45958.843680787038</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45958.843680787038</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45958.843680787038</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45958.843680787038</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45958.843680787038</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45958.843680787038</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45958.843680787038</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45958.843680787038</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45958.843680787038</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45958.843680787038</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45958.843680787038</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45958.843680787038</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45958.843680787038</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45958.843680787038</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45958.843680787038</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45958.843680787038</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45958.843680787038</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45958.843680787038</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45958.843680787038</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45958.843680787038</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45958.843680787038</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45958.843680787038</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45958.843680787038</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45958.843680787038</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45958.843680787038</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45958.843680787038</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45958.843680787038</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45958.843680787038</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45958.843680787038</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45958.843680787038</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45958.843680787038</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45958.843680787038</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45958.843680787038</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45958.843680787038</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45958.843680787038</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45958.843680787038</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45958.843680787038</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45958.843680787038</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45958.843680787038</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45958.843680787038</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45958.843680787038</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45958.843680787038</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45958.843680787038</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45958.843680787038</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45958.843680787038</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45958.843680787038</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45958.843680787038</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45958.843680787038</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45958.843680787038</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45958.843680787038</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45958.843680787038</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45958.843680787038</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45958.843680787038</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45958.843680787038</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45958.843680787038</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45958.843680787038</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45958.843680787038</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45958.843680787038</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45958.843680787038</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45958.843680787038</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45958.843680787038</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45958.843680787038</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45958.843680787038</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45958.843680787038</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45958.843680787038</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45958.843680787038</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45958.843680787038</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45958.843680787038</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45958.843680787038</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45958.843680787038</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45958.843680787038</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45958.843680787038</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45958.843680787038</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45958.843680787038</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45958.843680787038</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45958.843680787038</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45958.843680787038</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45958.843680787038</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45958.843680787038</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45958.843680787038</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45958.843680787038</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45958.843680787038</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45958.843680787038</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45958.843680787038</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45958.843680787038</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45958.843680787038</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45958.843680787038</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45958.843680787038</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45958.843680787038</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45958.843680787038</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45958.843680787038</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45958.843680787038</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45958.843680787038</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45958.843680787038</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45958.843680787038</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45958.843680787038</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45958.843680787038</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45958.843680787038</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45958.843680787038</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45958.843680787038</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45958.843680787038</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45958.843680787038</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45958.843680787038</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45958.843680787038</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45958.843680787038</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45958.843680787038</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45958.843680787038</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45958.843680787038</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45958.843680787038</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45958.843680787038</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45958.843680787038</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45958.843680787038</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45958.843680787038</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45958.843680787038</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45958.843680787038</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45958.843680787038</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45958.843680787038</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45958.843680787038</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45958.843680787038</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45958.843680787038</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45958.843680787038</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45958.843680787038</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45958.843680787038</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45958.843680787038</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45958.843680787038</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45958.843680787038</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45958.843680787038</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45958.843680787038</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45958.843680787038</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45958.843680787038</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45958.843680787038</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45958.843680787038</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45958.843680787038</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45958.843680787038</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45958.843680787038</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45958.843680787038</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45958.843680787038</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45958.843680787038</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45958.843680787038</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45958.843680787038</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45958.843680787038</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45958.843680787038</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45958.843680787038</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45958.843680787038</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45958.843680787038</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45958.843680787038</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45958.843680787038</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45958.843680787038</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45958.843680787038</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45958.843680787038</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45958.843680787038</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45958.843680787038</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45958.843680787038</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45958.843680787038</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45958.843680787038</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45958.843680787038</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45958.843680787038</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45958.843680787038</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45958.843680787038</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45958.843680787038</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45958.843680787038</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45958.843680787038</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45958.843680787038</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45958.843680787038</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45958.843680787038</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45958.843680787038</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45958.843680787038</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45958.843680787038</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45958.843680787038</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45958.843680787038</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45958.843680787038</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45958.843680787038</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45958.843680787038</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45958.843680787038</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45958.843680787038</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45958.843680787038</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45958.843680787038</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45958.843680787038</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45958.843680787038</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45958.843680787038</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45958.843680787038</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45958.843680787038</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45958.843680787038</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45958.843680787038</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45958.843680787038</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45958.843680787038</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45958.843680787038</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45958.843680787038</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45958.843680787038</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45958.843680787038</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45958.843680787038</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45958.843680787038</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45958.843680787038</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45958.843680787038</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45958.843680787038</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45958.843680787038</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45958.843680787038</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45958.843680787038</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45958.843680787038</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45958.843680787038</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45958.843680787038</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45958.843680787038</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45958.843680787038</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45958.843680787038</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45958.843680787038</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45958.843680787038</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45958.843680787038</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45958.843680787038</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45958.843680787038</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45958.843680787038</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45958.843680787038</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45958.843680787038</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45958.843680787038</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45958.843680787038</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45958.843680787038</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45958.843680787038</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45958.843680787038</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45958.843680787038</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45958.843680787038</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45958.843680787038</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45958.843680787038</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45958.843680787038</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45958.843680787038</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45958.843680787038</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45958.843680787038</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45958.843680787038</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45958.843680787038</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45958.843680787038</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45958.843680787038</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45958.843680787038</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45958.843680787038</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45958.843680787038</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45958.843680787038</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45958.843680787038</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45958.843680787038</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45958.843680787038</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45958.843680787038</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45958.843680787038</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45958.843680787038</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45958.843680787038</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45958.843680787038</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45958.843680787038</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45958.843680787038</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45958.843680787038</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45958.843680787038</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45958.843680787038</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45958.843680787038</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45958.843680787038</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45958.843680787038</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45958.843680787038</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45958.843680787038</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45958.843680787038</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45958.843680787038</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45958.843680787038</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45958.843680787038</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45958.843680787038</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45958.843680787038</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45958.843680787038</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45958.843680787038</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45958.843680787038</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45958.843680787038</v>
      </c>
      <c r="H440" s="159"/>
      <c r="I440" s="158" t="str">
        <f>IFERROR(VLOOKUP(D440,DB!A:F,6,0),"")</f>
        <v/>
      </c>
      <c r="J440" s="158" t="str">
        <f>IFERROR(VLOOKUP(D440,DB!A:G,7,0),"")</f>
        <v/>
      </c>
      <c r="K440" s="158"/>
      <c r="L440" s="158" t="str">
        <f>IFERROR(VLOOKUP(D440,DB!A:I,9,0),"")</f>
        <v/>
      </c>
    </row>
    <row r="441" spans="1:12" ht="15"/>
    <row r="442" spans="1:12" ht="15"/>
    <row r="443" spans="1:12" ht="15"/>
    <row r="444" spans="1:12" ht="15"/>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50" ht="15"/>
    <row r="551" ht="15"/>
    <row r="553" ht="15"/>
    <row r="554" ht="15"/>
    <row r="555" ht="15"/>
    <row r="556" ht="15"/>
    <row r="558" ht="15"/>
    <row r="559" ht="15"/>
    <row r="566" ht="15"/>
    <row r="567" ht="15"/>
    <row r="568" ht="15"/>
    <row r="569" ht="15"/>
    <row r="570" ht="15"/>
    <row r="571" ht="15"/>
    <row r="574" ht="15"/>
    <row r="575" ht="15"/>
    <row r="576" ht="15"/>
    <row r="577" ht="15"/>
    <row r="578" ht="15"/>
    <row r="579" ht="15"/>
    <row r="580" ht="15"/>
    <row r="581" ht="15"/>
    <row r="582" ht="15"/>
    <row r="583" ht="15"/>
    <row r="584" ht="15"/>
    <row r="585"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1" ht="15"/>
    <row r="642" ht="15"/>
    <row r="679" ht="15"/>
    <row r="680" ht="15"/>
    <row r="681" ht="15"/>
    <row r="682" ht="15"/>
    <row r="683" ht="15"/>
    <row r="684" ht="15"/>
    <row r="685" ht="15"/>
    <row r="686" ht="15"/>
    <row r="687" ht="15"/>
    <row r="688"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9" ht="15"/>
    <row r="770" ht="15"/>
    <row r="771" ht="15"/>
    <row r="773" ht="15"/>
    <row r="774"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7" ht="15"/>
    <row r="808" ht="15"/>
    <row r="978" ht="15"/>
    <row r="979" ht="15"/>
    <row r="980" ht="15"/>
    <row r="981" ht="15"/>
    <row r="982" ht="15"/>
    <row r="983" ht="15"/>
    <row r="989" ht="15"/>
    <row r="990" ht="15"/>
    <row r="991" ht="15"/>
    <row r="992" ht="15"/>
    <row r="993" ht="15"/>
    <row r="994" ht="15"/>
    <row r="995"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6" ht="15"/>
    <row r="1047" ht="15"/>
    <row r="1053" ht="15"/>
    <row r="1054" ht="15"/>
    <row r="1056" ht="15"/>
    <row r="1057" ht="15"/>
    <row r="1058" ht="15"/>
    <row r="1059" ht="15"/>
    <row r="1060" ht="15"/>
    <row r="1061" ht="15"/>
    <row r="1062" ht="15"/>
    <row r="1064" ht="15"/>
    <row r="1065" ht="15"/>
    <row r="1066"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5" ht="15"/>
    <row r="1136" ht="15"/>
    <row r="1137" ht="15"/>
    <row r="1138" ht="15"/>
    <row r="1139" ht="15"/>
    <row r="1140" ht="15"/>
    <row r="1141" ht="15"/>
    <row r="1142" ht="15"/>
    <row r="1143" ht="15"/>
    <row r="1144" ht="15"/>
    <row r="1145" ht="15"/>
    <row r="1146" ht="15"/>
    <row r="1147" ht="15"/>
    <row r="1148" ht="15"/>
    <row r="1150" ht="15"/>
    <row r="1151" ht="15"/>
    <row r="1152" ht="15"/>
    <row r="1153" ht="15"/>
    <row r="1154" ht="15"/>
    <row r="1155" ht="15"/>
    <row r="1156" ht="15"/>
    <row r="1157" ht="15"/>
    <row r="1158" ht="15"/>
    <row r="1159" ht="15"/>
    <row r="1160" ht="15"/>
    <row r="1161"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4" ht="15"/>
    <row r="1185" ht="15"/>
    <row r="1186" ht="15"/>
    <row r="1187" ht="15"/>
    <row r="1188" ht="15"/>
    <row r="1189" ht="15"/>
    <row r="1190" ht="15"/>
    <row r="1191" ht="15"/>
    <row r="1192" ht="15"/>
    <row r="1193" ht="15"/>
    <row r="1201" ht="15"/>
    <row r="1202" ht="15"/>
    <row r="1205" ht="15"/>
    <row r="1206" ht="15"/>
    <row r="1207" ht="15"/>
    <row r="1208" ht="15"/>
    <row r="1209" ht="15"/>
    <row r="1210" ht="15"/>
    <row r="1211" ht="15"/>
    <row r="1212" ht="15"/>
    <row r="1215" ht="15"/>
    <row r="1216" ht="15"/>
    <row r="1217" ht="15"/>
    <row r="1218" ht="15"/>
    <row r="1219" ht="15"/>
    <row r="1220" ht="15"/>
    <row r="1221" ht="15"/>
    <row r="1222" ht="15"/>
    <row r="1223" ht="15"/>
    <row r="1224" ht="15"/>
    <row r="1225" ht="15"/>
    <row r="1226" ht="15"/>
    <row r="1228" ht="15"/>
    <row r="1229" ht="15"/>
    <row r="1230" ht="15"/>
    <row r="1233" ht="15"/>
    <row r="1235" ht="15"/>
    <row r="1237" ht="15"/>
    <row r="1240" ht="15"/>
    <row r="1241" ht="15"/>
    <row r="1242" ht="15"/>
    <row r="1244" ht="15"/>
    <row r="1246" ht="15"/>
    <row r="1247" ht="15"/>
    <row r="1248" ht="15"/>
    <row r="1249" ht="15"/>
    <row r="1250" ht="15"/>
    <row r="1252" ht="15"/>
    <row r="1253" ht="15"/>
    <row r="1254" ht="15"/>
    <row r="1255" ht="15"/>
    <row r="1257" ht="15"/>
    <row r="1259" ht="15"/>
    <row r="1260" ht="15"/>
    <row r="1262" ht="15"/>
    <row r="1263" ht="15"/>
    <row r="1264" ht="15"/>
    <row r="1265" ht="15"/>
    <row r="1267" ht="15"/>
    <row r="1269" ht="15"/>
    <row r="1270" ht="15"/>
    <row r="1271" ht="15"/>
    <row r="1272" ht="15"/>
    <row r="1274" ht="15"/>
    <row r="1275" ht="15"/>
    <row r="1276" ht="15"/>
    <row r="1277" ht="15"/>
    <row r="1278" ht="15"/>
    <row r="1279" ht="15"/>
    <row r="1280" ht="15"/>
    <row r="1283" ht="15"/>
    <row r="1285" ht="15"/>
    <row r="1286" ht="15"/>
    <row r="1287" ht="15"/>
    <row r="1288" ht="15"/>
    <row r="1289" ht="15"/>
    <row r="1290" ht="15"/>
    <row r="1291" ht="15"/>
    <row r="1292" ht="15"/>
    <row r="1295" ht="15"/>
    <row r="1296" ht="15"/>
    <row r="1298" ht="15"/>
    <row r="1300" ht="15"/>
    <row r="1301" ht="15"/>
    <row r="1302" ht="15"/>
    <row r="1303" ht="15"/>
  </sheetData>
  <dataValidations count="2">
    <dataValidation allowBlank="1" showInputMessage="1" showErrorMessage="1" sqref="E1" xr:uid="{920C6338-E771-4DAE-8C89-92A9093EA4DE}"/>
    <dataValidation type="list" allowBlank="1" showInputMessage="1" showErrorMessage="1" sqref="E2:E44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1"/>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39105</v>
      </c>
      <c r="B2" s="103" t="str">
        <f>IFERROR(VLOOKUP(D2,DB!A:K,11,0),"")</f>
        <v>R6</v>
      </c>
      <c r="C2" s="105">
        <v>1</v>
      </c>
      <c r="D2" s="103" t="s">
        <v>36685</v>
      </c>
      <c r="E2" s="106" t="s">
        <v>38998</v>
      </c>
      <c r="F2" s="107">
        <v>45958.833148148151</v>
      </c>
      <c r="G2" s="77">
        <f ca="1">IFERROR(NOW()-F2,"-")</f>
        <v>1.0532638887525536E-2</v>
      </c>
      <c r="H2" s="107">
        <v>45958.82708333333</v>
      </c>
      <c r="I2" s="103" t="str">
        <f>IFERROR(VLOOKUP(D2,DB!A:F,6,0),"")</f>
        <v>SCECO</v>
      </c>
      <c r="J2" s="102" t="str">
        <f>IFERROR(VLOOKUP(D2,DB!A:G,7,0),"")</f>
        <v>Dead</v>
      </c>
      <c r="K2" s="108" t="s">
        <v>39106</v>
      </c>
      <c r="L2" s="109" t="str">
        <f>IFERROR(VLOOKUP(D2,DB!A:I,9,0),"")</f>
        <v>Latis</v>
      </c>
    </row>
    <row r="3" spans="1:16383" ht="31.5" customHeight="1">
      <c r="A3" s="104"/>
      <c r="B3" s="103" t="str">
        <f>IFERROR(VLOOKUP(D3,DB!A:K,11,0),"")</f>
        <v/>
      </c>
      <c r="C3" s="105"/>
      <c r="D3" s="172"/>
      <c r="E3" s="106"/>
      <c r="F3" s="107"/>
      <c r="G3" s="77">
        <f ca="1">IFERROR(NOW()-F3,"-")</f>
        <v>45958.843680787038</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45958.843680787038</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45958.843680787038</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45958.843680787038</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45958.843680787038</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45958.843680787038</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45958.843680787038</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45958.843680787038</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45958.843680787038</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45958.843680787038</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45958.843680787038</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45958.843680787038</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45958.843680787038</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45958.843680787038</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45958.843680787038</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45958.843680787038</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45958.843680787038</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45958.843680787038</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45958.843680787038</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45958.843680787038</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45958.843680787038</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45958.843680787038</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45958.843680787038</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45958.843680787038</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45958.843680787038</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45958.843680787038</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45958.843680787038</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45958.843680787038</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45958.843680787038</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45958.843680787038</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45958.843680787038</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45958.843680787038</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45958.843680787038</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45958.843680787038</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45958.843680787038</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45958.843680787038</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45958.843680787038</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45958.843680787038</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45958.843680787038</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45958.843680787038</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45958.843680787038</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45958.843680787038</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45958.843680787038</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45958.843680787038</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45958.843680787038</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45958.843680787038</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45958.843680787038</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45958.843680787038</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45958.843680787038</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45958.843680787038</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45958.843680787038</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45958.843680787038</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45958.843680787038</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45958.843680787038</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45958.843680787038</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45958.843680787038</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45958.843680787038</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45958.843680787038</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45958.843680787038</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45958.843680787038</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45958.843680787038</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45958.843680787038</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45958.843680787038</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45958.843680787038</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45958.843680787038</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45958.843680787038</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45958.843680787038</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45958.843680787038</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45958.843680787038</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45958.843680787038</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45958.843680787038</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45958.843680787038</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45958.843680787038</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45958.843680787038</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45958.843680787038</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45958.843680787038</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45958.843680787038</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45958.843680787038</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45958.843680787038</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45958.843680787038</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45958.843680787038</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45958.843680787038</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45958.843680787038</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45958.843680787038</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45958.843680787038</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45958.843680787038</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45958.843680787038</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45958.843680787038</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45958.843680787038</v>
      </c>
      <c r="H91" s="107"/>
      <c r="I91" s="103" t="str">
        <f>IFERROR(VLOOKUP(D91,DB!A:F,6,0),"")</f>
        <v/>
      </c>
      <c r="J91" s="102" t="str">
        <f>IFERROR(VLOOKUP(D91,DB!A:G,7,0),"")</f>
        <v/>
      </c>
      <c r="K91" s="108"/>
      <c r="L91" s="109" t="str">
        <f>IFERROR(VLOOKUP(D91,DB!A:I,9,0),"")</f>
        <v/>
      </c>
    </row>
  </sheetData>
  <dataValidations count="2">
    <dataValidation allowBlank="1" showInputMessage="1" showErrorMessage="1" sqref="E1" xr:uid="{380493DB-286A-4683-AF55-C78F04945A49}"/>
    <dataValidation type="list" allowBlank="1" showInputMessage="1" showErrorMessage="1" sqref="E2:E9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2025-10-28T17:15:03Z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