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10" documentId="120_S{2AC9BD13-BADA-5192-A53E-5A8FF88502F6}" xr6:coauthVersionLast="47" xr6:coauthVersionMax="47" xr10:uidLastSave="{385000C0-493C-480B-9053-875274CA284A}"/>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<sst xmlns="http://schemas.openxmlformats.org/spreadsheetml/2006/main" count="180302" uniqueCount="39134">
  <si>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</si>
  <si>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</si>
  <si>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</si>
  <si>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</si>
  <si>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</si>
  <si>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</si>
  <si>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</si>
  <si>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</si>
  <si>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</si>
  <si>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</si>
  <si>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</si>
  <si>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</si>
  <si>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</si>
  <si>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</si>
  <si>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</si>
  <si>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</si>
  <si>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</si>
  <si>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</si>
  <si>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</si>
  <si>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</si>
  <si>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</si>
  <si>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</si>
  <si>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</si>
  <si>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</si>
  <si>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</si>
  <si>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</si>
  <si>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</si>
  <si>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</si>
  <si>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</si>
  <si>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</si>
  <si>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</si>
  <si>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</si>
  <si>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</si>
  <si>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</si>
  <si>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</si>
  <si>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</si>
  <si>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</si>
  <si>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</si>
  <si>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</si>
  <si>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</si>
  <si>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</si>
  <si>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</si>
  <si>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</si>
  <si>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</si>
  <si>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</si>
  <si>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</si>
  <si>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</si>
  <si>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</si>
  <si>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</si>
  <si>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</si>
  <si>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</si>
  <si>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</si>
  <si>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</si>
  <si>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</si>
  <si>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</si>
  <si>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</si>
  <si>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</si>
  <si>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</si>
  <si>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</si>
  <si>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</si>
  <si>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</si>
  <si>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</si>
  <si>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</si>
  <si>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</si>
  <si>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</si>
  <si>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</si>
  <si>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</si>
  <si>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</si>
  <si>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</si>
  <si>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</si>
  <si>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</si>
  <si>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</si>
  <si>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</si>
  <si>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</si>
  <si>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</si>
  <si>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</si>
  <si>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</si>
  <si>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</si>
  <si>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</si>
  <si>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</si>
  <si>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</si>
  <si>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</si>
  <si>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</si>
  <si>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</si>
  <si>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</si>
  <si>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</si>
  <si>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</si>
  <si>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</si>
  <si>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</si>
  <si>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</si>
  <si>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</si>
  <si>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</si>
  <si>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</si>
  <si>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</si>
  <si>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</si>
  <si>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</si>
  <si>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</si>
  <si>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</si>
  <si>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</si>
  <si>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</si>
  <si>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</si>
  <si>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</si>
  <si>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</si>
  <si>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</si>
  <si>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</si>
  <si>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</si>
  <si>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</si>
  <si>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</si>
  <si>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</si>
  <si>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</si>
  <si>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</si>
  <si>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</si>
  <si>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</si>
  <si>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</si>
  <si>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</si>
  <si>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</si>
  <si>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</si>
  <si>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</si>
  <si>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</si>
  <si>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</si>
  <si>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</si>
  <si>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</si>
  <si>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</si>
  <si>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</si>
  <si>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</si>
  <si>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</si>
  <si>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</si>
  <si>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</si>
  <si>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</si>
  <si>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</si>
  <si>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</si>
  <si>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</si>
  <si>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</si>
  <si>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</si>
  <si>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</si>
  <si>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</si>
  <si>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</si>
  <si>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</si>
  <si>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</si>
  <si>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</si>
  <si>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</si>
  <si>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</si>
  <si>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</si>
  <si>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</si>
  <si>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</si>
  <si>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</si>
  <si>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</si>
  <si>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</si>
  <si>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</si>
  <si>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</si>
  <si>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</si>
  <si>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</si>
  <si>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</si>
  <si>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</si>
  <si>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</si>
  <si>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</si>
  <si>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</si>
  <si>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</si>
  <si>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</si>
  <si>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</si>
  <si>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</si>
  <si>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</si>
  <si>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</si>
  <si>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</si>
  <si>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</si>
  <si>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</si>
  <si>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</si>
  <si>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</si>
  <si>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</si>
  <si>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</si>
  <si>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</si>
  <si>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</si>
  <si>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</si>
  <si>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</si>
  <si>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</si>
  <si>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</si>
  <si>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</si>
  <si>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</si>
  <si>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</si>
  <si>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</si>
  <si>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</si>
  <si>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</si>
  <si>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</si>
  <si>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</si>
  <si>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</si>
  <si>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</si>
  <si>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</si>
  <si>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</si>
  <si>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</si>
  <si>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</si>
  <si>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</si>
  <si>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</si>
  <si>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</si>
  <si>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</si>
  <si>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</si>
  <si>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</si>
  <si>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</si>
  <si>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</si>
  <si>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</si>
  <si>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</si>
  <si>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</si>
  <si>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</si>
  <si>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</si>
  <si>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</si>
  <si>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</si>
  <si>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</si>
  <si>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</si>
  <si>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</si>
  <si>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</si>
  <si>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</si>
  <si>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</si>
  <si>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</si>
  <si>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</si>
  <si>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</si>
  <si>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</si>
  <si>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</si>
  <si>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</si>
  <si>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</si>
  <si>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</si>
  <si>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</si>
  <si>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</si>
  <si>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</si>
  <si>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</si>
  <si>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</si>
  <si>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</si>
  <si>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</si>
  <si>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</si>
  <si>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</si>
  <si>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</si>
  <si>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</si>
  <si>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</si>
  <si>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</si>
  <si>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</si>
  <si>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</si>
  <si>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</si>
  <si>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</si>
  <si>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</si>
  <si>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</si>
  <si>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</si>
  <si>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</si>
  <si>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</si>
  <si>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</si>
  <si>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</si>
  <si>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</si>
  <si>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</si>
  <si>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</si>
  <si>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</si>
  <si>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</si>
  <si>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</si>
  <si>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</si>
  <si>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</si>
  <si>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</si>
  <si>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</si>
  <si>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</si>
  <si>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</si>
  <si>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</si>
  <si>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</si>
  <si>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</si>
  <si>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</si>
  <si>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</si>
  <si>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</si>
  <si>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</si>
  <si>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</si>
  <si>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</si>
  <si>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</si>
  <si>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</si>
  <si>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</si>
  <si>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</si>
  <si>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</si>
  <si>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</si>
  <si>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</si>
  <si>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</si>
  <si>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</si>
  <si>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</si>
  <si>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</si>
  <si>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</si>
  <si>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</si>
  <si>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</si>
  <si>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</si>
  <si>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</si>
  <si>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</si>
  <si>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</si>
  <si>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</si>
  <si>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</si>
  <si>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</si>
  <si>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</si>
  <si>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</si>
  <si>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</si>
  <si>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</si>
  <si>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</si>
  <si>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</si>
  <si>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</si>
  <si>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</si>
  <si>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</si>
  <si>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</si>
  <si>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</si>
  <si>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</si>
  <si>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</si>
  <si>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</si>
  <si>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</si>
  <si>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</si>
  <si>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</si>
  <si>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</si>
  <si>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</si>
  <si>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</si>
  <si>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</si>
  <si>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</si>
  <si>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</si>
  <si>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</si>
  <si>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</si>
  <si>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</si>
  <si>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</si>
  <si>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</si>
  <si>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</si>
  <si>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</si>
  <si>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</si>
  <si>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</si>
  <si>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</si>
  <si>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</si>
  <si>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</si>
  <si>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</si>
  <si>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</si>
  <si>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</si>
  <si>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</si>
  <si>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</si>
  <si>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</si>
  <si>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</si>
  <si>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</si>
  <si>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</si>
  <si>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</si>
  <si>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</si>
  <si>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</si>
  <si>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</si>
  <si>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</si>
  <si>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</si>
  <si>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</si>
  <si>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</si>
  <si>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</si>
  <si>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</si>
  <si>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</si>
  <si>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</si>
  <si>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</si>
  <si>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</si>
  <si>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</si>
  <si>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</si>
  <si>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</si>
  <si>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</si>
  <si>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</si>
  <si>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</si>
  <si>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</si>
  <si>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</si>
  <si>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</si>
  <si>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</si>
  <si>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</si>
  <si>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</si>
  <si>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</si>
  <si>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</si>
  <si>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</si>
  <si>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</si>
  <si>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</si>
  <si>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</si>
  <si>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</si>
  <si>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</si>
  <si>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</si>
  <si>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</si>
  <si>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</si>
  <si>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</si>
  <si>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</si>
  <si>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</si>
  <si>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</si>
  <si>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</si>
  <si>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</si>
  <si>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</si>
  <si>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</si>
  <si>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</si>
  <si>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</si>
  <si>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</si>
  <si>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</si>
  <si>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</si>
  <si>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</si>
  <si>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</si>
  <si>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</si>
  <si>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</si>
  <si>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</si>
  <si>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</si>
  <si>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</si>
  <si>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</si>
  <si>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</si>
  <si>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</si>
  <si>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</si>
  <si>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</si>
  <si>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</si>
  <si>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</si>
  <si>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</si>
  <si>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</si>
  <si>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</si>
  <si>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</si>
  <si>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</si>
  <si>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</si>
  <si>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</si>
  <si>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</si>
  <si>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</si>
  <si>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</si>
  <si>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</si>
  <si>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</si>
  <si>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</si>
  <si>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</si>
  <si>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</si>
  <si>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</si>
  <si>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</si>
  <si>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</si>
  <si>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</si>
  <si>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</si>
  <si>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</si>
  <si>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</si>
  <si>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</si>
  <si>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</si>
  <si>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</si>
  <si>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</si>
  <si>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</si>
  <si>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</si>
  <si>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</si>
  <si>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</si>
  <si>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</si>
  <si>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</si>
  <si>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</si>
  <si>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</si>
  <si>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</si>
  <si>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</si>
  <si>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</si>
  <si>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</si>
  <si>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</si>
  <si>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</si>
  <si>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</si>
  <si>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</si>
  <si>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</si>
  <si>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</si>
  <si>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</si>
  <si>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</si>
  <si>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</si>
  <si>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</si>
  <si>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</si>
  <si>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</si>
  <si>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</si>
  <si>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</si>
  <si>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</si>
  <si>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</si>
  <si>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</si>
  <si>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</si>
  <si>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</si>
  <si>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</si>
  <si>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</si>
  <si>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</si>
  <si>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</si>
  <si>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</si>
  <si>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</si>
  <si>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</si>
  <si>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</si>
  <si>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</si>
  <si>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</si>
  <si>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</si>
  <si>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</si>
  <si>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</si>
  <si>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</si>
  <si>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</si>
  <si>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</si>
  <si>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</si>
  <si>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</si>
  <si>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</si>
  <si>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</si>
  <si>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</si>
  <si>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</si>
  <si>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</si>
  <si>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</si>
  <si>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</si>
  <si>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</si>
  <si>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</si>
  <si>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</si>
  <si>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</si>
  <si>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</si>
  <si>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</si>
  <si>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</si>
  <si>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</si>
  <si>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</si>
  <si>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</si>
  <si>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</si>
  <si>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</si>
  <si>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</si>
  <si>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</si>
  <si>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</si>
  <si>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</si>
  <si>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</si>
  <si>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</si>
  <si>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</si>
  <si>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</si>
  <si>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</si>
  <si>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</si>
  <si>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</si>
  <si>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</si>
  <si>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</si>
  <si>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</si>
  <si>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</si>
  <si>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</si>
  <si>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</si>
  <si>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</si>
  <si>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</si>
  <si>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</si>
  <si>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</si>
  <si>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</si>
  <si>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</si>
  <si>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</si>
  <si>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</si>
  <si>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</si>
  <si>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</si>
  <si>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</si>
  <si>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</si>
  <si>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</si>
  <si>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</si>
  <si>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</si>
  <si>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</si>
  <si>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</si>
  <si>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</si>
  <si>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</si>
  <si>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</si>
  <si>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</si>
  <si>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</si>
  <si>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</si>
  <si>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</si>
  <si>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</si>
  <si>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</si>
  <si>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</si>
  <si>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</si>
  <si>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</si>
  <si>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</si>
  <si>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</si>
  <si>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</si>
  <si>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</si>
  <si>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</si>
  <si>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</si>
  <si>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</si>
  <si>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</si>
  <si>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</si>
  <si>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</si>
  <si>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</si>
  <si>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</si>
  <si>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</si>
  <si>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</si>
  <si>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</si>
  <si>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</si>
  <si>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</si>
  <si>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</si>
  <si>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</si>
  <si>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</si>
  <si>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</si>
  <si>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</si>
  <si>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</si>
  <si>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</si>
  <si>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</si>
  <si>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</si>
  <si>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</si>
  <si>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</si>
  <si>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</si>
  <si>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</si>
  <si>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</si>
  <si>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</si>
  <si>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</si>
  <si>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</si>
  <si>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</si>
  <si>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</si>
  <si>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</si>
  <si>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</si>
  <si>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</si>
  <si>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</si>
  <si>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</si>
  <si>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</si>
  <si>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</si>
  <si>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</si>
  <si>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</si>
  <si>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</si>
  <si>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</si>
  <si>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</si>
  <si>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</si>
  <si>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</si>
  <si>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</si>
  <si>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</si>
  <si>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</si>
  <si>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</si>
  <si>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</si>
  <si>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</si>
  <si>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</si>
  <si>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</si>
  <si>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</si>
  <si>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</si>
  <si>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</si>
  <si>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</si>
  <si>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</si>
  <si>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</si>
  <si>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</si>
  <si>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</si>
  <si>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</si>
  <si>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</si>
  <si>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</si>
  <si>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</si>
  <si>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</si>
  <si>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</si>
  <si>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</si>
  <si>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</si>
  <si>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</si>
  <si>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</si>
  <si>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</si>
  <si>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</si>
  <si>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</si>
  <si>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</si>
  <si>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</si>
  <si>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</si>
  <si>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</si>
  <si>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</si>
  <si>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</si>
  <si>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</si>
  <si>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</si>
  <si>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</si>
  <si>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</si>
  <si>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</si>
  <si>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</si>
  <si>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</si>
  <si>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</si>
  <si>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</si>
  <si>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</si>
  <si>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</si>
  <si>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</si>
  <si>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</si>
  <si>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</si>
  <si>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</si>
  <si>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</si>
  <si>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</si>
  <si>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</si>
  <si>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</si>
  <si>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</si>
  <si>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</si>
  <si>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</si>
  <si>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</si>
  <si>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</si>
  <si>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</si>
  <si>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</si>
  <si>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</si>
  <si>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</si>
  <si>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</si>
  <si>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</si>
  <si>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</si>
  <si>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</si>
  <si>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</si>
  <si>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</si>
  <si>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</si>
  <si>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</si>
  <si>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</si>
  <si>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</si>
  <si>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</si>
  <si>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</si>
  <si>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</si>
  <si>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</si>
  <si>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</si>
  <si>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</si>
  <si>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</si>
  <si>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</si>
  <si>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</si>
  <si>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</si>
  <si>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</si>
  <si>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</si>
  <si>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</si>
  <si>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</si>
  <si>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</si>
  <si>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</si>
  <si>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</si>
  <si>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</si>
  <si>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</si>
  <si>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</si>
  <si>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</si>
  <si>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</si>
  <si>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</si>
  <si>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</si>
  <si>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</si>
  <si>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</si>
  <si>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</si>
  <si>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</si>
  <si>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</si>
  <si>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</si>
  <si>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</si>
  <si>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</si>
  <si>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</si>
  <si>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</si>
  <si>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</si>
  <si>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</si>
  <si>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</si>
  <si>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</si>
  <si>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</si>
  <si>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</si>
  <si>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</si>
  <si>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</si>
  <si>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</si>
  <si>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</si>
  <si>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</si>
  <si>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</si>
  <si>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</si>
  <si>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</si>
  <si>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</si>
  <si>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</si>
  <si>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</si>
  <si>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</si>
  <si>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</si>
  <si>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</si>
  <si>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</si>
  <si>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</si>
  <si>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</si>
  <si>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</si>
  <si>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</si>
  <si>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</si>
  <si>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</si>
  <si>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</si>
  <si>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</si>
  <si>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</si>
  <si>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</si>
  <si>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</si>
  <si>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</si>
  <si>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</si>
  <si>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</si>
  <si>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</si>
  <si>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</si>
  <si>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</si>
  <si>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</si>
  <si>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</si>
  <si>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</si>
  <si>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</si>
  <si>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</si>
  <si>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</si>
  <si>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</si>
  <si>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</si>
  <si>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</si>
  <si>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</si>
  <si>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</si>
  <si>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</si>
  <si>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</si>
  <si>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</si>
  <si>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</si>
  <si>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</si>
  <si>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</si>
  <si>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</si>
  <si>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</si>
  <si>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</si>
  <si>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</si>
  <si>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</si>
  <si>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</si>
  <si>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</si>
  <si>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</si>
  <si>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</si>
  <si>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</si>
  <si>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</si>
  <si>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</si>
  <si>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</si>
  <si>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</si>
  <si>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</si>
  <si>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</si>
  <si>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</si>
  <si>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</si>
  <si>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</si>
  <si>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</si>
  <si>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</si>
  <si>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</si>
  <si>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</si>
  <si>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</si>
  <si>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</si>
  <si>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</si>
  <si>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</si>
  <si>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</si>
  <si>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</si>
  <si>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</si>
  <si>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</si>
  <si>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</si>
  <si>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</si>
  <si>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</si>
  <si>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</si>
  <si>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</si>
  <si>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</si>
  <si>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</si>
  <si>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</si>
  <si>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</si>
  <si>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</si>
  <si>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</si>
  <si>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</si>
  <si>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</si>
  <si>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</si>
  <si>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</si>
  <si>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</si>
  <si>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</si>
  <si>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</si>
  <si>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</si>
  <si>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</si>
  <si>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</si>
  <si>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</si>
  <si>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</si>
  <si>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</si>
  <si>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</si>
  <si>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</si>
  <si>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</si>
  <si>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</si>
  <si>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</si>
  <si>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</si>
  <si>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</si>
  <si>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</si>
  <si>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</si>
  <si>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</si>
  <si>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</si>
  <si>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</si>
  <si>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</si>
  <si>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</si>
  <si>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</si>
  <si>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</si>
  <si>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</si>
  <si>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</si>
  <si>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</si>
  <si>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</si>
  <si>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</si>
  <si>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</si>
  <si>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</si>
  <si>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</si>
  <si>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</si>
  <si>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</si>
  <si>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</si>
  <si>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</si>
  <si>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</si>
  <si>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</si>
  <si>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</si>
  <si>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</si>
  <si>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</si>
  <si>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</si>
  <si>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</si>
  <si>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</si>
  <si>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</si>
  <si>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</si>
  <si>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</si>
  <si>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</si>
  <si>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</si>
  <si>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</si>
  <si>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</si>
  <si>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</si>
  <si>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</si>
  <si>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</si>
  <si>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</si>
  <si>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</si>
  <si>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</si>
  <si>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</si>
  <si>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</si>
  <si>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</si>
  <si>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</si>
  <si>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</si>
  <si>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</si>
  <si>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</si>
  <si>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</si>
  <si>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</si>
  <si>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</si>
  <si>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</si>
  <si>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</si>
  <si>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</si>
  <si>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</si>
  <si>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</si>
  <si>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</si>
  <si>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</si>
  <si>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</si>
  <si>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</si>
  <si>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</si>
  <si>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</si>
  <si>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</si>
  <si>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</si>
  <si>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</si>
  <si>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</si>
  <si>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</si>
  <si>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</si>
  <si>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</si>
  <si>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</si>
  <si>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</si>
  <si>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</si>
  <si>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</si>
  <si>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</si>
  <si>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</si>
  <si>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</si>
  <si>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</si>
  <si>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</si>
  <si>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</si>
  <si>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</si>
  <si>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</si>
  <si>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</si>
  <si>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</si>
  <si>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</si>
  <si>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</si>
  <si>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</si>
  <si>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</si>
  <si>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</si>
  <si>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</si>
  <si>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</si>
  <si>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</si>
  <si>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</si>
  <si>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</si>
  <si>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</si>
  <si>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</si>
  <si>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</si>
  <si>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</si>
  <si>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</si>
  <si>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</si>
  <si>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</si>
  <si>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</si>
  <si>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</si>
  <si>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</si>
  <si>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</si>
  <si>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</si>
  <si>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</si>
  <si>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</si>
  <si>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</si>
  <si>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</si>
  <si>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</si>
  <si>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</si>
  <si>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</si>
  <si>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</si>
  <si>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</si>
  <si>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</si>
  <si>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</si>
  <si>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</si>
  <si>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</si>
  <si>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</si>
  <si>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</si>
  <si>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</si>
  <si>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</si>
  <si>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</si>
  <si>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</si>
  <si>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</si>
  <si>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</si>
  <si>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</si>
  <si>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</si>
  <si>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</si>
  <si>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</si>
  <si>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</si>
  <si>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</si>
  <si>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</si>
  <si>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</si>
  <si>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</si>
  <si>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</si>
  <si>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</si>
  <si>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</si>
  <si>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</si>
  <si>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</si>
  <si>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</si>
  <si>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</si>
  <si>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</si>
  <si>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</si>
  <si>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</si>
  <si>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</si>
  <si>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</si>
  <si>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</si>
  <si>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</si>
  <si>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</si>
  <si>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</si>
  <si>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</si>
  <si>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</si>
  <si>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</si>
  <si>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</si>
  <si>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</si>
  <si>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</si>
  <si>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</si>
  <si>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</si>
  <si>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</si>
  <si>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</si>
  <si>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</si>
  <si>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</si>
  <si>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</si>
  <si>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</si>
  <si>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</si>
  <si>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</si>
  <si>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</si>
  <si>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</si>
  <si>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</si>
  <si>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</si>
  <si>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</si>
  <si>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</si>
  <si>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</si>
  <si>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</si>
  <si>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</si>
  <si>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</si>
  <si>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</si>
  <si>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</si>
  <si>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</si>
  <si>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</si>
  <si>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</si>
  <si>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</si>
  <si>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</si>
  <si>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</si>
  <si>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</si>
  <si>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</si>
  <si>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</si>
  <si>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</si>
  <si>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</si>
  <si>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</si>
  <si>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</si>
  <si>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</si>
  <si>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</si>
  <si>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</si>
  <si>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</si>
  <si>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</si>
  <si>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</si>
  <si>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</si>
  <si>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</si>
  <si>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</si>
  <si>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</si>
  <si>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</si>
  <si>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</si>
  <si>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</si>
  <si>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</si>
  <si>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</si>
  <si>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</si>
  <si>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</si>
  <si>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</si>
  <si>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</si>
  <si>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</si>
  <si>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</si>
  <si>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</si>
  <si>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</si>
  <si>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</si>
  <si>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</si>
  <si>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</si>
  <si>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</si>
  <si>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</si>
  <si>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</si>
  <si>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</si>
  <si>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</si>
  <si>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</si>
  <si>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</si>
  <si>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</si>
  <si>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</si>
  <si>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</si>
  <si>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</si>
  <si>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</si>
  <si>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</si>
  <si>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</si>
  <si>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</si>
  <si>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</si>
  <si>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</si>
  <si>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</si>
  <si>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</si>
  <si>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</si>
  <si>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</si>
  <si>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</si>
  <si>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</si>
  <si>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</si>
  <si>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</si>
  <si>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</si>
  <si>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</si>
  <si>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</si>
  <si>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</si>
  <si>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</si>
  <si>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</si>
  <si>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</si>
  <si>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</si>
  <si>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</si>
  <si>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</si>
  <si>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</si>
  <si>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</si>
  <si>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</si>
  <si>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</si>
  <si>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</si>
  <si>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</si>
  <si>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</si>
  <si>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</si>
  <si>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</si>
  <si>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</si>
  <si>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</si>
  <si>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</si>
  <si>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</si>
  <si>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</si>
  <si>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</si>
  <si>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</si>
  <si>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</si>
  <si>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</si>
  <si>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</si>
  <si>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</si>
  <si>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</si>
  <si>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</si>
  <si>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</si>
  <si>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</si>
  <si>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</si>
  <si>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</si>
  <si>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</si>
  <si>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</si>
  <si>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</si>
  <si>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</si>
  <si>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</si>
  <si>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</si>
  <si>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</si>
  <si>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</si>
  <si>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</si>
  <si>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</si>
  <si>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</si>
  <si>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</si>
  <si>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</si>
  <si>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</si>
  <si>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</si>
  <si>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</si>
  <si>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</si>
  <si>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</si>
  <si>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</si>
  <si>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</si>
  <si>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</si>
  <si>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</si>
  <si>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</si>
  <si>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</si>
  <si>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</si>
  <si>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</si>
  <si>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</si>
  <si>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</si>
  <si>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</si>
  <si>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</si>
  <si>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</si>
  <si>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</si>
  <si>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</si>
  <si>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</si>
  <si>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</si>
  <si>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</si>
  <si>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</si>
  <si>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</si>
  <si>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</si>
  <si>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</si>
  <si>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</si>
  <si>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</si>
  <si>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</si>
  <si>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</si>
  <si>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</si>
  <si>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</si>
  <si>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</si>
  <si>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</si>
  <si>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</si>
  <si>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</si>
  <si>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</si>
  <si>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</si>
  <si>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</si>
  <si>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</si>
  <si>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</si>
  <si>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</si>
  <si>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</si>
  <si>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</si>
  <si>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</si>
  <si>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</si>
  <si>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</si>
  <si>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</si>
  <si>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</si>
  <si>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</si>
  <si>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</si>
  <si>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</si>
  <si>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</si>
  <si>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</si>
  <si>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</si>
  <si>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</si>
  <si>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</si>
  <si>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</si>
  <si>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</si>
  <si>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</si>
  <si>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</si>
  <si>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</si>
  <si>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</si>
  <si>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</si>
  <si>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</si>
  <si>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</si>
  <si>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</si>
  <si>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</si>
  <si>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</si>
  <si>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</si>
  <si>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</si>
  <si>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</si>
  <si>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</si>
  <si>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</si>
  <si>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</si>
  <si>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</si>
  <si>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</si>
  <si>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</si>
  <si>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</si>
  <si>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</si>
  <si>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</si>
  <si>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</si>
  <si>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</si>
  <si>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</si>
  <si>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</si>
  <si>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</si>
  <si>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</si>
  <si>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</si>
  <si>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</si>
  <si>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</si>
  <si>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</si>
  <si>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</si>
  <si>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</si>
  <si>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</si>
  <si>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</si>
  <si>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</si>
  <si>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</si>
  <si>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</si>
  <si>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</si>
  <si>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</si>
  <si>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</si>
  <si>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</si>
  <si>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</si>
  <si>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</si>
  <si>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</si>
  <si>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</si>
  <si>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</si>
  <si>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</si>
  <si>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</si>
  <si>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</si>
  <si>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</si>
  <si>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</si>
  <si>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</si>
  <si>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</si>
  <si>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</si>
  <si>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</si>
  <si>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</si>
  <si>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</si>
  <si>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</si>
  <si>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</si>
  <si>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</si>
  <si>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</si>
  <si>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</si>
  <si>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</si>
  <si>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</si>
  <si>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</si>
  <si>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</si>
  <si>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</si>
  <si>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</si>
  <si>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</si>
  <si>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</si>
  <si>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</si>
  <si>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</si>
  <si>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</si>
  <si>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</si>
  <si>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</si>
  <si>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</si>
  <si>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</si>
  <si>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</si>
  <si>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</si>
  <si>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</si>
  <si>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</si>
  <si>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</si>
  <si>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</si>
  <si>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</si>
  <si>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</si>
  <si>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</si>
  <si>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</si>
  <si>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</si>
  <si>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</si>
  <si>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</si>
  <si>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</si>
  <si>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</si>
  <si>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</si>
  <si>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</si>
  <si>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</si>
  <si>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</si>
  <si>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</si>
  <si>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</si>
  <si>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</si>
  <si>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</si>
  <si>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</si>
  <si>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</si>
  <si>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</si>
  <si>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</si>
  <si>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</si>
  <si>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</si>
  <si>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</si>
  <si>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</si>
  <si>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</si>
  <si>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</si>
  <si>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</si>
  <si>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</si>
  <si>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</si>
  <si>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</si>
  <si>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</si>
  <si>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</si>
  <si>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</si>
  <si>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</si>
  <si>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</si>
  <si>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</si>
  <si>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</si>
  <si>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</si>
  <si>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</si>
  <si>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</si>
  <si>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</si>
  <si>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</si>
  <si>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</si>
  <si>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</si>
  <si>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</si>
  <si>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</si>
  <si>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</si>
  <si>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</si>
  <si>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</si>
  <si>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</si>
  <si>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</si>
  <si>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</si>
  <si>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</si>
  <si>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</si>
  <si>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</si>
  <si>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</si>
  <si>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</si>
  <si>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</si>
  <si>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</si>
  <si>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</si>
  <si>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</si>
  <si>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</si>
  <si>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</si>
  <si>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</si>
  <si>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</si>
  <si>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</si>
  <si>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</si>
  <si>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</si>
  <si>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</si>
  <si>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</si>
  <si>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</si>
  <si>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</si>
  <si>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</si>
  <si>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</si>
  <si>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</si>
  <si>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</si>
  <si>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</si>
  <si>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</si>
  <si>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</si>
  <si>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</si>
  <si>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</si>
  <si>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</si>
  <si>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</si>
  <si>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</si>
  <si>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</si>
  <si>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</si>
  <si>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</si>
  <si>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</si>
  <si>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</si>
  <si>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</si>
  <si>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</si>
  <si>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</si>
  <si>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</si>
  <si>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</si>
  <si>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</si>
  <si>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</si>
  <si>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</si>
  <si>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</si>
  <si>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</si>
  <si>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</si>
  <si>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</si>
  <si>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</si>
  <si>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</si>
  <si>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</si>
  <si>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</si>
  <si>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</si>
  <si>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</si>
  <si>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</si>
  <si>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</si>
  <si>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</si>
  <si>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</si>
  <si>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</si>
  <si>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</si>
  <si>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</si>
  <si>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</si>
  <si>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</si>
  <si>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</si>
  <si>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</si>
  <si>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</si>
  <si>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</si>
  <si>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</si>
  <si>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</si>
  <si>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</si>
  <si>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</si>
  <si>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</si>
  <si>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</si>
  <si>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</si>
  <si>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</si>
  <si>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</si>
  <si>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</si>
  <si>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</si>
  <si>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</si>
  <si>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</si>
  <si>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</si>
  <si>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</si>
  <si>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</si>
  <si>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</si>
  <si>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</si>
  <si>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</si>
  <si>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</si>
  <si>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</si>
  <si>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</si>
  <si>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</si>
  <si>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</si>
  <si>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</si>
  <si>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</si>
  <si>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</si>
  <si>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</si>
  <si>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</si>
  <si>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</si>
  <si>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</si>
  <si>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</si>
  <si>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</si>
  <si>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</si>
  <si>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</si>
  <si>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</si>
  <si>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</si>
  <si>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</si>
  <si>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</si>
  <si>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</si>
  <si>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</si>
  <si>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</si>
  <si>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</si>
  <si>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</si>
  <si>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</si>
  <si>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</si>
  <si>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</si>
  <si>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</si>
  <si>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</si>
  <si>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</si>
  <si>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</si>
  <si>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</si>
  <si>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</si>
  <si>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</si>
  <si>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</si>
  <si>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</si>
  <si>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</si>
  <si>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</si>
  <si>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</si>
  <si>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</si>
  <si>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</si>
  <si>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</si>
  <si>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</si>
  <si>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</si>
  <si>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</si>
  <si>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</si>
  <si>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</si>
  <si>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</si>
  <si>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</si>
  <si>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</si>
  <si>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</si>
  <si>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</si>
  <si>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</si>
  <si>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</si>
  <si>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</si>
  <si>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</si>
  <si>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</si>
  <si>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</si>
  <si>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</si>
  <si>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</si>
  <si>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</si>
  <si>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</si>
  <si>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</si>
  <si>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</si>
  <si>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</si>
  <si>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</si>
  <si>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</si>
  <si>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</si>
  <si>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</si>
  <si>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</si>
  <si>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</si>
  <si>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</si>
  <si>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</si>
  <si>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</si>
  <si>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</si>
  <si>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</si>
  <si>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</si>
  <si>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</si>
  <si>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</si>
  <si>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</si>
  <si>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</si>
  <si>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</si>
  <si>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</si>
  <si>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</si>
  <si>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</si>
  <si>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</si>
  <si>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</si>
  <si>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</si>
  <si>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</si>
  <si>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</si>
  <si>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</si>
  <si>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</si>
  <si>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</si>
  <si>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</si>
  <si>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</si>
  <si>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</si>
  <si>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</si>
  <si>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</si>
  <si>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</si>
  <si>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</si>
  <si>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</si>
  <si>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</si>
  <si>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</si>
  <si>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</si>
  <si>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</si>
  <si>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</si>
  <si>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</si>
  <si>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</si>
  <si>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</si>
  <si>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</si>
  <si>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</si>
  <si>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</si>
  <si>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</si>
  <si>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</si>
  <si>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</si>
  <si>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</si>
  <si>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</si>
  <si>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</si>
  <si>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</si>
  <si>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</si>
  <si>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</si>
  <si>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</si>
  <si>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</si>
  <si>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</si>
  <si>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</si>
  <si>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</si>
  <si>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</si>
  <si>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</si>
  <si>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</si>
  <si>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</si>
  <si>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</si>
  <si>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</si>
  <si>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</si>
  <si>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</si>
  <si>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</si>
  <si>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</si>
  <si>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</si>
  <si>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</si>
  <si>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</si>
  <si>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</si>
  <si>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</si>
  <si>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</si>
  <si>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</si>
  <si>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</si>
  <si>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</si>
  <si>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</si>
  <si>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</si>
  <si>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</si>
  <si>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</si>
  <si>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</si>
  <si>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</si>
  <si>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</si>
  <si>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</si>
  <si>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</si>
  <si>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</si>
  <si>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</si>
  <si>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</si>
  <si>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</si>
  <si>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</si>
  <si>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</si>
  <si>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</si>
  <si>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</si>
  <si>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</si>
  <si>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</si>
  <si>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</si>
  <si>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</si>
  <si>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</si>
  <si>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</si>
  <si>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</si>
  <si>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</si>
  <si>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</si>
  <si>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</si>
  <si>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</si>
  <si>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</si>
  <si>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</si>
  <si>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</si>
  <si>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</si>
  <si>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</si>
  <si>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</si>
  <si>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</si>
  <si>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</si>
  <si>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</si>
  <si>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</si>
  <si>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</si>
  <si>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</si>
  <si>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</si>
  <si>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</si>
  <si>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</si>
  <si>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</si>
  <si>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</si>
  <si>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</si>
  <si>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</si>
  <si>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</si>
  <si>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</si>
  <si>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</si>
  <si>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</si>
  <si>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</si>
  <si>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</si>
  <si>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</si>
  <si>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</si>
  <si>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</si>
  <si>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</si>
  <si>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</si>
  <si>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</si>
  <si>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</si>
  <si>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</si>
  <si>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</si>
  <si>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</si>
  <si>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</si>
  <si>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</si>
  <si>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</si>
  <si>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</si>
  <si>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</si>
  <si>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</si>
  <si>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</si>
  <si>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</si>
  <si>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</si>
  <si>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</si>
  <si>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</si>
  <si>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</si>
  <si>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</si>
  <si>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</si>
  <si>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</si>
  <si>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</si>
  <si>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</si>
  <si>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</si>
  <si>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</si>
  <si>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</si>
  <si>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</si>
  <si>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</si>
  <si>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</si>
  <si>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</si>
  <si>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</si>
  <si>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</si>
  <si>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</si>
  <si>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</si>
  <si>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</si>
  <si>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</si>
  <si>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</si>
  <si>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</si>
  <si>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</si>
  <si>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</si>
  <si>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</si>
  <si>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</si>
  <si>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</si>
  <si>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</si>
  <si>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</si>
  <si>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</si>
  <si>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</si>
  <si>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</si>
  <si>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</si>
  <si>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</si>
  <si>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</si>
  <si>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</si>
  <si>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</si>
  <si>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</si>
  <si>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</si>
  <si>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</si>
  <si>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</si>
  <si>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</si>
  <si>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</si>
  <si>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</si>
  <si>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</si>
  <si>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</si>
  <si>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</si>
  <si>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</si>
  <si>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</si>
  <si>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</si>
  <si>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</si>
  <si>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</si>
  <si>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</si>
  <si>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</si>
  <si>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</si>
  <si>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</si>
  <si>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</si>
  <si>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</si>
  <si>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</si>
  <si>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</si>
  <si>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</si>
  <si>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</si>
  <si>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</si>
  <si>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</si>
  <si>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</si>
  <si>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</si>
  <si>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</si>
  <si>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</si>
  <si>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</si>
  <si>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</si>
  <si>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</si>
  <si>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</si>
  <si>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</si>
  <si>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</si>
  <si>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</si>
  <si>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</si>
  <si>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</si>
  <si>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</si>
  <si>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</si>
  <si>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</si>
  <si>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</si>
  <si>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</si>
  <si>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</si>
  <si>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</si>
  <si>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</si>
  <si>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</si>
  <si>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</si>
  <si>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</si>
  <si>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</si>
  <si>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</si>
  <si>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</si>
  <si>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</si>
  <si>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</si>
  <si>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</si>
  <si>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</si>
  <si>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</si>
  <si>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</si>
  <si>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</si>
  <si>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</si>
  <si>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</si>
  <si>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</si>
  <si>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</si>
  <si>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</si>
  <si>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</si>
  <si>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</si>
  <si>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</si>
  <si>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</si>
  <si>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</si>
  <si>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</si>
  <si>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</si>
  <si>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</si>
  <si>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</si>
  <si>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</si>
  <si>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</si>
  <si>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</si>
  <si>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</si>
  <si>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</si>
  <si>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</si>
  <si>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</si>
  <si>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</si>
  <si>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</si>
  <si>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</si>
  <si>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</si>
  <si>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</si>
  <si>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</si>
  <si>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</si>
  <si>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</si>
  <si>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</si>
  <si>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</si>
  <si>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</si>
  <si>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</si>
  <si>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</si>
  <si>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</si>
  <si>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</si>
  <si>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</si>
  <si>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</si>
  <si>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</si>
  <si>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</si>
  <si>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</si>
  <si>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</si>
  <si>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</si>
  <si>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</si>
  <si>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</si>
  <si>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</si>
  <si>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</si>
  <si>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</si>
  <si>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</si>
  <si>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</si>
  <si>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</si>
  <si>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</si>
  <si>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</si>
  <si>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</si>
  <si>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</si>
  <si>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</si>
  <si>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</si>
  <si>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</si>
  <si>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</si>
  <si>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</si>
  <si>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</si>
  <si>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</si>
  <si>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</si>
  <si>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</si>
  <si>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</si>
  <si>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</si>
  <si>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</si>
  <si>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</si>
  <si>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</si>
  <si>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</si>
  <si>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</si>
  <si>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</si>
  <si>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</si>
  <si>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</si>
  <si>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</si>
  <si>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</si>
  <si>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</si>
  <si>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</si>
  <si>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</si>
  <si>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</si>
  <si>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</si>
  <si>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</si>
  <si>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</si>
  <si>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</si>
  <si>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</si>
  <si>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</si>
  <si>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</si>
  <si>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</si>
  <si>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</si>
  <si>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</si>
  <si>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</si>
  <si>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</si>
  <si>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</si>
  <si>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</si>
  <si>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</si>
  <si>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</si>
  <si>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</si>
  <si>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</si>
  <si>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</si>
  <si>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</si>
  <si>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</si>
  <si>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</si>
  <si>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</si>
  <si>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</si>
  <si>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</si>
  <si>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</si>
  <si>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</si>
  <si>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</si>
  <si>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</si>
  <si>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</si>
  <si>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</si>
  <si>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</si>
  <si>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</si>
  <si>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</si>
  <si>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</si>
  <si>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</si>
  <si>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</si>
  <si>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</si>
  <si>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</si>
  <si>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</si>
  <si>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</si>
  <si>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</si>
  <si>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</si>
  <si>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</si>
  <si>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</si>
  <si>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</si>
  <si>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</si>
  <si>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</si>
  <si>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</si>
  <si>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</si>
  <si>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</si>
  <si>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</si>
  <si>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</si>
  <si>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</si>
  <si>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</si>
  <si>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</si>
  <si>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</si>
  <si>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</si>
  <si>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</si>
  <si>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</si>
  <si>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</si>
  <si>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</si>
  <si>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</si>
  <si>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</si>
  <si>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</si>
  <si>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</si>
  <si>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</si>
  <si>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</si>
  <si>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</si>
  <si>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</si>
  <si>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</si>
  <si>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</si>
  <si>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</si>
  <si>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</si>
  <si>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</si>
  <si>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</si>
  <si>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</si>
  <si>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</si>
  <si>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</si>
  <si>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</si>
  <si>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</si>
  <si>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</si>
  <si>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</si>
  <si>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</si>
  <si>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</si>
  <si>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</si>
  <si>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</si>
  <si>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</si>
  <si>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</si>
  <si>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</si>
  <si>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</si>
  <si>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</si>
  <si>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</si>
  <si>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</si>
  <si>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</si>
  <si>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</si>
  <si>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</si>
  <si>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</si>
  <si>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</si>
  <si>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</si>
  <si>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</si>
  <si>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</si>
  <si>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</si>
  <si>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</si>
  <si>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</si>
  <si>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</si>
  <si>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</si>
  <si>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</si>
  <si>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</si>
  <si>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</si>
  <si>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</si>
  <si>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</si>
  <si>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</si>
  <si>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</si>
  <si>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</si>
  <si>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</si>
  <si>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</si>
  <si>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</si>
  <si>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</si>
  <si>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</si>
  <si>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</si>
  <si>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</si>
  <si>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</si>
  <si>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</si>
  <si>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</si>
  <si>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</si>
  <si>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</si>
  <si>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</si>
  <si>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</si>
  <si>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</si>
  <si>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</si>
  <si>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</si>
  <si>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</si>
  <si>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</si>
  <si>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</si>
  <si>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</si>
  <si>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</si>
  <si>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</si>
  <si>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</si>
  <si>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</si>
  <si>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</si>
  <si>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</si>
  <si>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</si>
  <si>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</si>
  <si>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</si>
  <si>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</si>
  <si>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</si>
  <si>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</si>
  <si>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</si>
  <si>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</si>
  <si>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</si>
  <si>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</si>
  <si>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</si>
  <si>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</si>
  <si>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</si>
  <si>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</si>
  <si>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</si>
  <si>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</si>
  <si>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</si>
  <si>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</si>
  <si>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</si>
  <si>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</si>
  <si>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</si>
  <si>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</si>
  <si>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</si>
  <si>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</si>
  <si>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</si>
  <si>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</si>
  <si>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</si>
  <si>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</si>
  <si>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</si>
  <si>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</si>
  <si>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</si>
  <si>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</si>
  <si>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</si>
  <si>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</si>
  <si>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</si>
  <si>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</si>
  <si>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</si>
  <si>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</si>
  <si>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</si>
  <si>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</si>
  <si>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</si>
  <si>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</si>
  <si>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</si>
  <si>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</si>
  <si>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</si>
  <si>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</si>
  <si>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</si>
  <si>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</si>
  <si>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</si>
  <si>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</si>
  <si>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</si>
  <si>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</si>
  <si>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</si>
  <si>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</si>
  <si>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</si>
  <si>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</si>
  <si>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</si>
  <si>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</si>
  <si>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</si>
  <si>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</si>
  <si>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</si>
  <si>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</si>
  <si>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</si>
  <si>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</si>
  <si>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</si>
  <si>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</si>
  <si>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</si>
  <si>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</si>
  <si>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</si>
  <si>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</si>
  <si>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</si>
  <si>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</si>
  <si>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</si>
  <si>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</si>
  <si>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</si>
  <si>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</si>
  <si>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</si>
  <si>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</si>
  <si>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</si>
  <si>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</si>
  <si>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</si>
  <si>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</si>
  <si>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</si>
  <si>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</si>
  <si>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</si>
  <si>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</si>
  <si>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</si>
  <si>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</si>
  <si>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</si>
  <si>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</si>
  <si>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</si>
  <si>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</si>
  <si>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</si>
  <si>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</si>
  <si>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</si>
  <si>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</si>
  <si>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</si>
  <si>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</si>
  <si>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</si>
  <si>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</si>
  <si>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</si>
  <si>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</si>
  <si>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</si>
  <si>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</si>
  <si>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</si>
  <si>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</si>
  <si>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</si>
  <si>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</si>
  <si>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</si>
  <si>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</si>
  <si>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</si>
  <si>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</si>
  <si>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</si>
  <si>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</si>
  <si>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</si>
  <si>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</si>
  <si>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</si>
  <si>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</si>
  <si>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</si>
  <si>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</si>
  <si>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</si>
  <si>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</si>
  <si>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</si>
  <si>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</si>
  <si>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</si>
  <si>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</si>
  <si>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</si>
  <si>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</si>
  <si>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</si>
  <si>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</si>
  <si>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</si>
  <si>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</si>
  <si>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</si>
  <si>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</si>
  <si>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</si>
  <si>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</si>
  <si>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</si>
  <si>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</si>
  <si>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</si>
  <si>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</si>
  <si>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</si>
  <si>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</si>
  <si>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</si>
  <si>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</si>
  <si>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</si>
  <si>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</si>
  <si>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</si>
  <si>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</si>
  <si>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</si>
  <si>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</si>
  <si>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</si>
  <si>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</si>
  <si>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</si>
  <si>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</si>
  <si>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</si>
  <si>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</si>
  <si>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</si>
  <si>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</si>
  <si>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</si>
  <si>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</si>
  <si>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</si>
  <si>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</si>
  <si>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</si>
  <si>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</si>
  <si>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</si>
  <si>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</si>
  <si>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</si>
  <si>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</si>
  <si>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</si>
  <si>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</si>
  <si>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</si>
  <si>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</si>
  <si>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</si>
  <si>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</si>
  <si>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</si>
  <si>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</si>
  <si>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</si>
  <si>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</si>
  <si>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</si>
  <si>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</si>
  <si>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</si>
  <si>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</si>
  <si>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</si>
  <si>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</si>
  <si>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</si>
  <si>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</si>
  <si>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</si>
  <si>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</si>
  <si>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</si>
  <si>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</si>
  <si>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</si>
  <si>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</si>
  <si>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</si>
  <si>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</si>
  <si>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</si>
  <si>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</si>
  <si>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</si>
  <si>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</si>
  <si>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</si>
  <si>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</si>
  <si>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</si>
  <si>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</si>
  <si>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</si>
  <si>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</si>
  <si>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</si>
  <si>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</si>
  <si>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</si>
  <si>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</si>
  <si>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</si>
  <si>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</si>
  <si>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</si>
  <si>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</si>
  <si>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</si>
  <si>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</si>
  <si>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</si>
  <si>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</si>
  <si>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</si>
  <si>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</si>
  <si>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</si>
  <si>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</si>
  <si>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</si>
  <si>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</si>
  <si>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</si>
  <si>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</si>
  <si>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</si>
  <si>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</si>
  <si>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</si>
  <si>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</si>
  <si>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</si>
  <si>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</si>
  <si>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</si>
  <si>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</si>
  <si>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</si>
  <si>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</si>
  <si>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</si>
  <si>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</si>
  <si>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</si>
  <si>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</si>
  <si>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</si>
  <si>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</si>
  <si>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</si>
  <si>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</si>
  <si>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</si>
  <si>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</si>
  <si>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</si>
  <si>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</si>
  <si>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</si>
  <si>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</si>
  <si>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</si>
  <si>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</si>
  <si>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</si>
  <si>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</si>
  <si>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</si>
  <si>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</si>
  <si>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</si>
  <si>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</si>
  <si>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</si>
  <si>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</si>
  <si>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</si>
  <si>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</si>
  <si>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</si>
  <si>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</si>
  <si>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</si>
  <si>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</si>
  <si>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</si>
  <si>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</si>
  <si>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</si>
  <si>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</si>
  <si>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</si>
  <si>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</si>
  <si>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</si>
  <si>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</si>
  <si>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</si>
  <si>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</si>
  <si>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</si>
  <si>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</si>
  <si>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</si>
  <si>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</si>
  <si>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</si>
  <si>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</si>
  <si>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</si>
  <si>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</si>
  <si>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</si>
  <si>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</si>
  <si>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</si>
  <si>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</si>
  <si>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</si>
  <si>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</si>
  <si>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</si>
  <si>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</si>
  <si>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</si>
  <si>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</si>
  <si>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</si>
  <si>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</si>
  <si>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</si>
  <si>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</si>
  <si>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</si>
  <si>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</si>
  <si>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</si>
  <si>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</si>
  <si>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</si>
  <si>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</si>
  <si>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</si>
  <si>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</si>
  <si>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</si>
  <si>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</si>
  <si>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</si>
  <si>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</si>
  <si>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</si>
  <si>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</si>
  <si>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</si>
  <si>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</si>
  <si>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</si>
  <si>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</si>
  <si>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</si>
  <si>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</si>
  <si>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</si>
  <si>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</si>
  <si>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</si>
  <si>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</si>
  <si>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</si>
  <si>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</si>
  <si>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</si>
  <si>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</si>
  <si>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</si>
  <si>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</si>
  <si>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</si>
  <si>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</si>
  <si>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</si>
  <si>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</si>
  <si>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</si>
  <si>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</si>
  <si>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</si>
  <si>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</si>
  <si>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</si>
  <si>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</si>
  <si>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</si>
  <si>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</si>
  <si>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</si>
  <si>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</si>
  <si>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</si>
  <si>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</si>
  <si>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</si>
  <si>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</si>
  <si>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</si>
  <si>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</si>
  <si>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</si>
  <si>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</si>
  <si>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</si>
  <si>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</si>
  <si>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</si>
  <si>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</si>
  <si>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</si>
  <si>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</si>
  <si>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</si>
  <si>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</si>
  <si>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</si>
  <si>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</si>
  <si>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</si>
  <si>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</si>
  <si>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</si>
  <si>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</si>
  <si>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</si>
  <si>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</si>
  <si>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</si>
  <si>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</si>
  <si>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</si>
  <si>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</si>
  <si>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</si>
  <si>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</si>
  <si>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</si>
  <si>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</si>
  <si>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</si>
  <si>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</si>
  <si>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</si>
  <si>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</si>
  <si>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</si>
  <si>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</si>
  <si>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</si>
  <si>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</si>
  <si>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</si>
  <si>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</si>
  <si>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</si>
  <si>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</si>
  <si>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</si>
  <si>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</si>
  <si>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</si>
  <si>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</si>
  <si>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</si>
  <si>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</si>
  <si>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</si>
  <si>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</si>
  <si>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</si>
  <si>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</si>
  <si>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</si>
  <si>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</si>
  <si>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</si>
  <si>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</si>
  <si>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</si>
  <si>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</si>
  <si>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</si>
  <si>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</si>
  <si>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</si>
  <si>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</si>
  <si>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</si>
  <si>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</si>
  <si>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</si>
  <si>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</si>
  <si>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</si>
  <si>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</si>
  <si>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</si>
  <si>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</si>
  <si>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</si>
  <si>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</si>
  <si>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</si>
  <si>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</si>
  <si>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</si>
  <si>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</si>
  <si>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</si>
  <si>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</si>
  <si>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</si>
  <si>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</si>
  <si>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</si>
  <si>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</si>
  <si>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</si>
  <si>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</si>
  <si>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</si>
  <si>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</si>
  <si>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</si>
  <si>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</si>
  <si>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</si>
  <si>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</si>
  <si>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</si>
  <si>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</si>
  <si>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</si>
  <si>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</si>
  <si>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</si>
  <si>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</si>
  <si>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</si>
  <si>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</si>
  <si>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</si>
  <si>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</si>
  <si>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</si>
  <si>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</si>
  <si>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</si>
  <si>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</si>
  <si>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</si>
  <si>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</si>
  <si>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</si>
  <si>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</si>
  <si>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</si>
  <si>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</si>
  <si>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</si>
  <si>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</si>
  <si>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</si>
  <si>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</si>
  <si>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</si>
  <si>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</si>
  <si>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</si>
  <si>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</si>
  <si>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</si>
  <si>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</si>
  <si>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</si>
  <si>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</si>
  <si>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</si>
  <si>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</si>
  <si>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</si>
  <si>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</si>
  <si>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</si>
  <si>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</si>
  <si>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</si>
  <si>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</si>
  <si>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</si>
  <si>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</si>
  <si>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</si>
  <si>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</si>
  <si>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</si>
  <si>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</si>
  <si>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</si>
  <si>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</si>
  <si>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</si>
  <si>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</si>
  <si>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</si>
  <si>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</si>
  <si>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</si>
  <si>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</si>
  <si>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</si>
  <si>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</si>
  <si>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</si>
  <si>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</si>
  <si>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</si>
  <si>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</si>
  <si>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</si>
  <si>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</si>
  <si>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</si>
  <si>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</si>
  <si>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</si>
  <si>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</si>
  <si>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</si>
  <si>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</si>
  <si>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</si>
  <si>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</si>
  <si>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</si>
  <si>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</si>
  <si>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</si>
  <si>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</si>
  <si>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</si>
  <si>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</si>
  <si>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</si>
  <si>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</si>
  <si>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</si>
  <si>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</si>
  <si>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</si>
  <si>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</si>
  <si>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</si>
  <si>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</si>
  <si>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</si>
  <si>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</si>
  <si>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</si>
  <si>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</si>
  <si>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</si>
  <si>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</si>
  <si>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</si>
  <si>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</si>
  <si>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</si>
  <si>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</si>
  <si>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</si>
  <si>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</si>
  <si>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</si>
  <si>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</si>
  <si>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</si>
  <si>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</si>
  <si>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</si>
  <si>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</si>
  <si>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</si>
  <si>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</si>
  <si>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</si>
  <si>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</si>
  <si>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</si>
  <si>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</si>
  <si>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</si>
  <si>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</si>
  <si>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</si>
  <si>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</si>
  <si>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</si>
  <si>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</si>
  <si>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</si>
  <si>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</si>
  <si>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</si>
  <si>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</si>
  <si>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</si>
  <si>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</si>
  <si>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</si>
  <si>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</si>
  <si>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</si>
  <si>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</si>
  <si>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</si>
  <si>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</si>
  <si>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</si>
  <si>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</si>
  <si>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</si>
  <si>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</si>
  <si>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</si>
  <si>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</si>
  <si>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</si>
  <si>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</si>
  <si>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</si>
  <si>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</si>
  <si>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</si>
  <si>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</si>
  <si>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</si>
  <si>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</si>
  <si>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</si>
  <si>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</si>
  <si>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</si>
  <si>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</si>
  <si>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</si>
  <si>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</si>
  <si>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</si>
  <si>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</si>
  <si>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</si>
  <si>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</si>
  <si>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</si>
  <si>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</si>
  <si>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</si>
  <si>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</si>
  <si>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</si>
  <si>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</si>
  <si>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</si>
  <si>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</si>
  <si>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</si>
  <si>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</si>
  <si>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</si>
  <si>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</si>
  <si>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</si>
  <si>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</si>
  <si>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</si>
  <si>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</si>
  <si>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</si>
  <si>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</si>
  <si>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</si>
  <si>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</si>
  <si>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</si>
  <si>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</si>
  <si>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</si>
  <si>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</si>
  <si>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</si>
  <si>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</si>
  <si>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</si>
  <si>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</si>
  <si>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</si>
  <si>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</si>
  <si>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</si>
  <si>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</si>
  <si>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</si>
  <si>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</si>
  <si>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</si>
  <si>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</si>
  <si>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</si>
  <si>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</si>
  <si>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</si>
  <si>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</si>
  <si>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</si>
  <si>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</si>
  <si>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</si>
  <si>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</si>
  <si>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</si>
  <si>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</si>
  <si>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</si>
  <si>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</si>
  <si>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</si>
  <si>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</si>
  <si>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</si>
  <si>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</si>
  <si>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</si>
  <si>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</si>
  <si>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</si>
  <si>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</si>
  <si>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</si>
  <si>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</si>
  <si>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</si>
  <si>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</si>
  <si>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</si>
  <si>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</si>
  <si>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</si>
  <si>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</si>
  <si>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</si>
  <si>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</si>
  <si>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</si>
  <si>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</si>
  <si>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</si>
  <si>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</si>
  <si>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</si>
  <si>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</si>
  <si>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</si>
  <si>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</si>
  <si>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</si>
  <si>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</si>
  <si>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</si>
  <si>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</si>
  <si>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</si>
  <si>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</si>
  <si>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</si>
  <si>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</si>
  <si>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</si>
  <si>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</si>
  <si>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</si>
  <si>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</si>
  <si>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</si>
  <si>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</si>
  <si>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</si>
  <si>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</si>
  <si>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</si>
  <si>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</si>
  <si>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</si>
  <si>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</si>
  <si>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</si>
  <si>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</si>
  <si>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</si>
  <si>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</si>
  <si>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</si>
  <si>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</si>
  <si>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</si>
  <si>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</si>
  <si>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</si>
  <si>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</si>
  <si>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</si>
  <si>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</si>
  <si>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</si>
  <si>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</si>
  <si>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</si>
  <si>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</si>
  <si>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</si>
  <si>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</si>
  <si>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</si>
  <si>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</si>
  <si>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</si>
  <si>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</si>
  <si>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</si>
  <si>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</si>
  <si>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</si>
  <si>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</si>
  <si>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</si>
  <si>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</si>
  <si>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</si>
  <si>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</si>
  <si>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</si>
  <si>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</si>
  <si>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</si>
  <si>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</si>
  <si>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</si>
  <si>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</si>
  <si>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</si>
  <si>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</si>
  <si>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</si>
  <si>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</si>
  <si>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</si>
  <si>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</si>
  <si>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</si>
  <si>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</si>
  <si>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</si>
  <si>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</si>
  <si>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</si>
  <si>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</si>
  <si>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</si>
  <si>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</si>
  <si>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</si>
  <si>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</si>
  <si>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</si>
  <si>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</si>
  <si>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</si>
  <si>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</si>
  <si>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</si>
  <si>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</si>
  <si>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</si>
  <si>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</si>
  <si>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</si>
  <si>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</si>
  <si>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</si>
  <si>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</si>
  <si>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</si>
  <si>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</si>
  <si>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</si>
  <si>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</si>
  <si>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</si>
  <si>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</si>
  <si>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</si>
  <si>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</si>
  <si>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</si>
  <si>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</si>
  <si>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</si>
  <si>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</si>
  <si>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</si>
  <si>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</si>
  <si>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</si>
  <si>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</si>
  <si>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</si>
  <si>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</si>
  <si>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</si>
  <si>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</si>
  <si>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</si>
  <si>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</si>
  <si>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</si>
  <si>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</si>
  <si>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</si>
  <si>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</si>
  <si>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</si>
  <si>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</si>
  <si>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</si>
  <si>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</si>
  <si>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</si>
  <si>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</si>
  <si>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</si>
  <si>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</si>
  <si>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</si>
  <si>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</si>
  <si>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</si>
  <si>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</si>
  <si>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</si>
  <si>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</si>
  <si>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</si>
  <si>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</si>
  <si>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</si>
  <si>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</si>
  <si>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</si>
  <si>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</si>
  <si>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</si>
  <si>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</si>
  <si>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</si>
  <si>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</si>
  <si>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</si>
  <si>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</si>
  <si>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</si>
  <si>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</si>
  <si>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</si>
  <si>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</si>
  <si>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</si>
  <si>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</si>
  <si>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</si>
  <si>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</si>
  <si>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</si>
  <si>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</si>
  <si>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</si>
  <si>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</si>
  <si>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</si>
  <si>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</si>
  <si>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</si>
  <si>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</si>
  <si>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</si>
  <si>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</si>
  <si>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</si>
  <si>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</si>
  <si>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</si>
  <si>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</si>
  <si>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</si>
  <si>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</si>
  <si>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</si>
  <si>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</si>
  <si>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</si>
  <si>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</si>
  <si>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</si>
  <si>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</si>
  <si>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</si>
  <si>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</si>
  <si>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</si>
  <si>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</si>
  <si>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</si>
  <si>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</si>
  <si>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</si>
  <si>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</si>
  <si>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</si>
  <si>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</si>
  <si>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</si>
  <si>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</si>
  <si>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</si>
  <si>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</si>
  <si>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</si>
  <si>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</si>
  <si>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</si>
  <si>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</si>
  <si>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</si>
  <si>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</si>
  <si>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</si>
  <si>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</si>
  <si>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</si>
  <si>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</si>
  <si>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</si>
  <si>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</si>
  <si>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</si>
  <si>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</si>
  <si>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</si>
  <si>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</si>
  <si>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</si>
  <si>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</si>
  <si>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</si>
  <si>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</si>
  <si>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</si>
  <si>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</si>
  <si>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</si>
  <si>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</si>
  <si>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</si>
  <si>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</si>
  <si>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</si>
  <si>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</si>
  <si>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</si>
  <si>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</si>
  <si>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</si>
  <si>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</si>
  <si>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</si>
  <si>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</si>
  <si>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</si>
  <si>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</si>
  <si>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</si>
  <si>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</si>
  <si>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</si>
  <si>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</si>
  <si>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</si>
  <si>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</si>
  <si>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</si>
  <si>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</si>
  <si>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</si>
  <si>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</si>
  <si>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</si>
  <si>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</si>
  <si>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</si>
  <si>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</si>
  <si>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</si>
  <si>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</si>
  <si>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</si>
  <si>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</si>
  <si>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</si>
  <si>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</si>
  <si>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</si>
  <si>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</si>
  <si>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</si>
  <si>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</si>
  <si>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</si>
  <si>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</si>
  <si>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</si>
  <si>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</si>
  <si>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</si>
  <si>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</si>
  <si>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</si>
  <si>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</si>
  <si>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</si>
  <si>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</si>
  <si>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</si>
  <si>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</si>
  <si>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</si>
  <si>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</si>
  <si>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</si>
  <si>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</si>
  <si>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</si>
  <si>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</si>
  <si>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</si>
  <si>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</si>
  <si>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</si>
  <si>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</si>
  <si>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</si>
  <si>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</si>
  <si>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</si>
  <si>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</si>
  <si>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</si>
  <si>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</si>
  <si>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</si>
  <si>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</si>
  <si>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</si>
  <si>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</si>
  <si>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</si>
  <si>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</si>
  <si>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</si>
  <si>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</si>
  <si>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</si>
  <si>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</si>
  <si>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</si>
  <si>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</si>
  <si>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</si>
  <si>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</si>
  <si>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</si>
  <si>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</si>
  <si>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</si>
  <si>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</si>
  <si>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</si>
  <si>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</si>
  <si>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</si>
  <si>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</si>
  <si>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</si>
  <si>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</si>
  <si>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</si>
  <si>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</si>
  <si>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</si>
  <si>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</si>
  <si>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</si>
  <si>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</si>
  <si>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</si>
  <si>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</si>
  <si>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</si>
  <si>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</si>
  <si>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</si>
  <si>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</si>
  <si>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</si>
  <si>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</si>
  <si>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</si>
  <si>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</si>
  <si>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</si>
  <si>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</si>
  <si>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</si>
  <si>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</si>
  <si>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</si>
  <si>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</si>
  <si>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</si>
  <si>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</si>
  <si>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</si>
  <si>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</si>
  <si>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</si>
  <si>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</si>
  <si>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</si>
  <si>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</si>
  <si>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</si>
  <si>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</si>
  <si>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</si>
  <si>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</si>
  <si>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</si>
  <si>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</si>
  <si>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</si>
  <si>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</si>
  <si>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</si>
  <si>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</si>
  <si>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</si>
  <si>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</si>
  <si>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</si>
  <si>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</si>
  <si>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</si>
  <si>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</si>
  <si>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</si>
  <si>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</si>
  <si>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</si>
  <si>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</si>
  <si>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</si>
  <si>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</si>
  <si>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</si>
  <si>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</si>
  <si>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</si>
  <si>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</si>
  <si>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</si>
  <si>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</si>
  <si>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</si>
  <si>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</si>
  <si>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</si>
  <si>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</si>
  <si>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</si>
  <si>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</si>
  <si>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</si>
  <si>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</si>
  <si>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</si>
  <si>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</si>
  <si>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</si>
  <si>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</si>
  <si>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</si>
  <si>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</si>
  <si>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</si>
  <si>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</si>
  <si>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</si>
  <si>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</si>
  <si>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</si>
  <si>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</si>
  <si>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</si>
  <si>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</si>
  <si>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</si>
  <si>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</si>
  <si>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</si>
  <si>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</si>
  <si>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</si>
  <si>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</si>
  <si>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</si>
  <si>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</si>
  <si>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</si>
  <si>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</si>
  <si>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</si>
  <si>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</si>
  <si>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</si>
  <si>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</si>
  <si>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</si>
  <si>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</si>
  <si>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</si>
  <si>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</si>
  <si>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</si>
  <si>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</si>
  <si>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</si>
  <si>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</si>
  <si>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</si>
  <si>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</si>
  <si>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</si>
  <si>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</si>
  <si>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</si>
  <si>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</si>
  <si>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</si>
  <si>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</si>
  <si>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</si>
  <si>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</si>
  <si>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</si>
  <si>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</si>
  <si>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</si>
  <si>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</si>
  <si>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</si>
  <si>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</si>
  <si>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</si>
  <si>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</si>
  <si>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</si>
  <si>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</si>
  <si>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</si>
  <si>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</si>
  <si>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</si>
  <si>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</si>
  <si>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</si>
  <si>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</si>
  <si>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</si>
  <si>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</si>
  <si>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</si>
  <si>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</si>
  <si>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</si>
  <si>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</si>
  <si>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</si>
  <si>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</si>
  <si>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</si>
  <si>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</si>
  <si>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</si>
  <si>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</si>
  <si>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</si>
  <si>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</si>
  <si>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</si>
  <si>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</si>
  <si>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</si>
  <si>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</si>
  <si>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</si>
  <si>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</si>
  <si>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</si>
  <si>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</si>
  <si>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</si>
  <si>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</si>
  <si>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</si>
  <si>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</si>
  <si>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</si>
  <si>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</si>
  <si>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</si>
  <si>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</si>
  <si>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</si>
  <si>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</si>
  <si>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</si>
  <si>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</si>
  <si>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</si>
  <si>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</si>
  <si>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</si>
  <si>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</si>
  <si>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</si>
  <si>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</si>
  <si>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</si>
  <si>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</si>
  <si>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</si>
  <si>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</si>
  <si>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</si>
  <si>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</si>
  <si>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</si>
  <si>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</si>
  <si>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</si>
  <si>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</si>
  <si>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</si>
  <si>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</si>
  <si>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</si>
  <si>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</si>
  <si>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</si>
  <si>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</si>
  <si>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</si>
  <si>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</si>
  <si>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</si>
  <si>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</si>
  <si>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</si>
  <si>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</si>
  <si>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</si>
  <si>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</si>
  <si>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</si>
  <si>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</si>
  <si>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</si>
  <si>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</si>
  <si>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</si>
  <si>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</si>
  <si>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</si>
  <si>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</si>
  <si>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</si>
  <si>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</si>
  <si>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</si>
  <si>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</si>
  <si>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</si>
  <si>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</si>
  <si>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</si>
  <si>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</si>
  <si>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</si>
  <si>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</si>
  <si>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</si>
  <si>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</si>
  <si>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</si>
  <si>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</si>
  <si>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</si>
  <si>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</si>
  <si>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</si>
  <si>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</si>
  <si>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</si>
  <si>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</si>
  <si>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</si>
  <si>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</si>
  <si>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</si>
  <si>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</si>
  <si>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</si>
  <si>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</si>
  <si>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</si>
  <si>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</si>
  <si>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</si>
  <si>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</si>
  <si>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</si>
  <si>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</si>
  <si>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</si>
  <si>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</si>
  <si>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</si>
  <si>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</si>
  <si>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</si>
  <si>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</si>
  <si>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</si>
  <si>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</si>
  <si>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</si>
  <si>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</si>
  <si>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</si>
  <si>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</si>
  <si>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</si>
  <si>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</si>
  <si>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</si>
  <si>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</si>
  <si>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</si>
  <si>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</si>
  <si>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</si>
  <si>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</si>
  <si>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</si>
  <si>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</si>
  <si>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</si>
  <si>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</si>
  <si>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</si>
  <si>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</si>
  <si>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</si>
  <si>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</si>
  <si>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</si>
  <si>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</si>
  <si>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</si>
  <si>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</si>
  <si>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</si>
  <si>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</si>
  <si>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</si>
  <si>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</si>
  <si>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</si>
  <si>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</si>
  <si>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</si>
  <si>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</si>
  <si>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</si>
  <si>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</si>
  <si>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</si>
  <si>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</si>
  <si>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</si>
  <si>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</si>
  <si>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</si>
  <si>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</si>
  <si>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</si>
  <si>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</si>
  <si>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</si>
  <si>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</si>
  <si>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</si>
  <si>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</si>
  <si>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</si>
  <si>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</si>
  <si>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</si>
  <si>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</si>
  <si>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</si>
  <si>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</si>
  <si>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</si>
  <si>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</si>
  <si>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</si>
  <si>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</si>
  <si>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</si>
  <si>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</si>
  <si>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</si>
  <si>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</si>
  <si>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</si>
  <si>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</si>
  <si>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</si>
  <si>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</si>
  <si>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</si>
  <si>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</si>
  <si>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</si>
  <si>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</si>
  <si>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</si>
  <si>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</si>
  <si>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</si>
  <si>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</si>
  <si>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</si>
  <si>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</si>
  <si>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</si>
  <si>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</si>
  <si>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</si>
  <si>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</si>
  <si>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</si>
  <si>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</si>
  <si>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</si>
  <si>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</si>
  <si>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</si>
  <si>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</si>
  <si>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</si>
  <si>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</si>
  <si>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</si>
  <si>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</si>
  <si>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</si>
  <si>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</si>
  <si>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</si>
  <si>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</si>
  <si>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</si>
  <si>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</si>
  <si>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</si>
  <si>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</si>
  <si>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</si>
  <si>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</si>
  <si>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</si>
  <si>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</si>
  <si>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</si>
  <si>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</si>
  <si>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</si>
  <si>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</si>
  <si>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</si>
  <si>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</si>
  <si>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</si>
  <si>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</si>
  <si>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</si>
  <si>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</si>
  <si>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</si>
  <si>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</si>
  <si>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</si>
  <si>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</si>
  <si>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</si>
  <si>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</si>
  <si>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</si>
  <si>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</si>
  <si>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</si>
  <si>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</si>
  <si>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</si>
  <si>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</si>
  <si>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</si>
  <si>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</si>
  <si>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</si>
  <si>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</si>
  <si>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</si>
  <si>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</si>
  <si>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</si>
  <si>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</si>
  <si>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</si>
  <si>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</si>
  <si>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</si>
  <si>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</si>
  <si>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</si>
  <si>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</si>
  <si>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</si>
  <si>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</si>
  <si>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</si>
  <si>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</si>
  <si>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</si>
  <si>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</si>
  <si>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</si>
  <si>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</si>
  <si>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</si>
  <si>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</si>
  <si>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</si>
  <si>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</si>
  <si>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</si>
  <si>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</si>
  <si>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</si>
  <si>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</si>
  <si>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</si>
  <si>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</si>
  <si>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</si>
  <si>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</si>
  <si>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</si>
  <si>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</si>
  <si>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</si>
  <si>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</si>
  <si>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</si>
  <si>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</si>
  <si>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</si>
  <si>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</si>
  <si>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</si>
  <si>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</si>
  <si>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</si>
  <si>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</si>
  <si>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</si>
  <si>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</si>
  <si>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</si>
  <si>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</si>
  <si>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</si>
  <si>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</si>
  <si>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</si>
  <si>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</si>
  <si>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</si>
  <si>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</si>
  <si>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</si>
  <si>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</si>
  <si>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</si>
  <si>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</si>
  <si>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</si>
  <si>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</si>
  <si>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</si>
  <si>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</si>
  <si>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</si>
  <si>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</si>
  <si>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</si>
  <si>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</si>
  <si>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</si>
  <si>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</si>
  <si>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</si>
  <si>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</si>
  <si>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</si>
  <si>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</si>
  <si>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</si>
  <si>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</si>
  <si>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</si>
  <si>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</si>
  <si>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</si>
  <si>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</si>
  <si>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</si>
  <si>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</si>
  <si>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</si>
  <si>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</si>
  <si>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</si>
  <si>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</si>
  <si>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</si>
  <si>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</si>
  <si>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</si>
  <si>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</si>
  <si>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</si>
  <si>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</si>
  <si>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</si>
  <si>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</si>
  <si>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</si>
  <si>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</si>
  <si>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</si>
  <si>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</si>
  <si>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</si>
  <si>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</si>
  <si>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</si>
  <si>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</si>
  <si>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</si>
  <si>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</si>
  <si>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</si>
  <si>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</si>
  <si>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</si>
  <si>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</si>
  <si>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</si>
  <si>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</si>
  <si>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</si>
  <si>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</si>
  <si>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</si>
  <si>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</si>
  <si>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</si>
  <si>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</si>
  <si>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</si>
  <si>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</si>
  <si>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</si>
  <si>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</si>
  <si>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</si>
  <si>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</si>
  <si>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</si>
  <si>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</si>
  <si>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</si>
  <si>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</si>
  <si>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</si>
  <si>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</si>
  <si>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</si>
  <si>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</si>
  <si>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</si>
  <si>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</si>
  <si>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</si>
  <si>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</si>
  <si>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</si>
  <si>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</si>
  <si>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</si>
  <si>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</si>
  <si>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</si>
  <si>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</si>
  <si>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</si>
  <si>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</si>
  <si>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</si>
  <si>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</si>
  <si>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</si>
  <si>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</si>
  <si>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</si>
  <si>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</si>
  <si>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</si>
  <si>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</si>
  <si>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</si>
  <si>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</si>
  <si>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</si>
  <si>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</si>
  <si>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</si>
  <si>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</si>
  <si>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</si>
  <si>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</si>
  <si>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</si>
  <si>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</si>
  <si>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</si>
  <si>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</si>
  <si>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</si>
  <si>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</si>
  <si>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</si>
  <si>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</si>
  <si>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</si>
  <si>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</si>
  <si>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</si>
  <si>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</si>
  <si>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</si>
  <si>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</si>
  <si>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</si>
  <si>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</si>
  <si>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</si>
  <si>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</si>
  <si>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</si>
  <si>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</si>
  <si>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</si>
  <si>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</si>
  <si>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</si>
  <si>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</si>
  <si>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</si>
  <si>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</si>
  <si>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</si>
  <si>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</si>
  <si>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</si>
  <si>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</si>
  <si>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</si>
  <si>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</si>
  <si>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</si>
  <si>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</si>
  <si>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</si>
  <si>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</si>
  <si>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</si>
  <si>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</si>
  <si>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</si>
  <si>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</si>
  <si>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</si>
  <si>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</si>
  <si>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</si>
  <si>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</si>
  <si>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</si>
  <si>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</si>
  <si>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</si>
  <si>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</si>
  <si>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</si>
  <si>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</si>
  <si>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</si>
  <si>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</si>
  <si>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</si>
  <si>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</si>
  <si>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</si>
  <si>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</si>
  <si>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</si>
  <si>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</si>
  <si>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</si>
  <si>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</si>
  <si>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</si>
  <si>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</si>
  <si>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</si>
  <si>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</si>
  <si>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</si>
  <si>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</si>
  <si>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</si>
  <si>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</si>
  <si>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</si>
  <si>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</si>
  <si>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</si>
  <si>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</si>
  <si>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</si>
  <si>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</si>
  <si>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</si>
  <si>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</si>
  <si>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</si>
  <si>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</si>
  <si>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</si>
  <si>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</si>
  <si>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</si>
  <si>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</si>
  <si>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</si>
  <si>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</si>
  <si>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</si>
  <si>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</si>
  <si>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</si>
  <si>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</si>
  <si>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</si>
  <si>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</si>
  <si>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</si>
  <si>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</si>
  <si>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</si>
  <si>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</si>
  <si>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</si>
  <si>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</si>
  <si>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</si>
  <si>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</si>
  <si>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</si>
  <si>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</si>
  <si>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</si>
  <si>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</si>
  <si>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</si>
  <si>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</si>
  <si>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</si>
  <si>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</si>
  <si>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</si>
  <si>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</si>
  <si>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</si>
  <si>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</si>
  <si>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</si>
  <si>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</si>
  <si>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</si>
  <si>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</si>
  <si>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</si>
  <si>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</si>
  <si>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</si>
  <si>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</si>
  <si>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</si>
  <si>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</si>
  <si>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</si>
  <si>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</si>
  <si>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</si>
  <si>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</si>
  <si>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</si>
  <si>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</si>
  <si>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</si>
  <si>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</si>
  <si>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</si>
  <si>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</si>
  <si>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</si>
  <si>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</si>
  <si>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</si>
  <si>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</si>
  <si>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</si>
  <si>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</si>
  <si>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</si>
  <si>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</si>
  <si>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</si>
  <si>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</si>
  <si>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</si>
  <si>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</si>
  <si>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</si>
  <si>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</si>
  <si>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</si>
  <si>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</si>
  <si>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</si>
  <si>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</si>
  <si>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</si>
  <si>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</si>
  <si>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</si>
  <si>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</si>
  <si>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</si>
  <si>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</si>
  <si>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</si>
  <si>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</si>
  <si>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</si>
  <si>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</si>
  <si>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</si>
  <si>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</si>
  <si>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</si>
  <si>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</si>
  <si>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</si>
  <si>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</si>
  <si>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</si>
  <si>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</si>
  <si>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</si>
  <si>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</si>
  <si>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</si>
  <si>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</si>
  <si>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</si>
  <si>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</si>
  <si>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</si>
  <si>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</si>
  <si>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</si>
  <si>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</si>
  <si>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</si>
  <si>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</si>
  <si>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</si>
  <si>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</si>
  <si>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</si>
  <si>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</si>
  <si>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</si>
  <si>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</si>
  <si>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</si>
  <si>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</si>
  <si>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</si>
  <si>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</si>
  <si>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</si>
  <si>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</si>
  <si>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</si>
  <si>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</si>
  <si>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</si>
  <si>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</si>
  <si>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</si>
  <si>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</si>
  <si>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</si>
  <si>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</si>
  <si>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</si>
  <si>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</si>
  <si>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</si>
  <si>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</si>
  <si>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</si>
  <si>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</si>
  <si>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</si>
  <si>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</si>
  <si>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</si>
  <si>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</si>
  <si>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</si>
  <si>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</si>
  <si>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</si>
  <si>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</si>
  <si>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</si>
  <si>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</si>
  <si>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</si>
  <si>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</si>
  <si>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</si>
  <si>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</si>
  <si>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</si>
  <si>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</si>
  <si>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</si>
  <si>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</si>
  <si>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</si>
  <si>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</si>
  <si>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</si>
  <si>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</si>
  <si>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</si>
  <si>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</si>
  <si>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</si>
  <si>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</si>
  <si>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</si>
  <si>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</si>
  <si>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</si>
  <si>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</si>
  <si>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</si>
  <si>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</si>
  <si>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</si>
  <si>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</si>
  <si>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</si>
  <si>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</si>
  <si>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</si>
  <si>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</si>
  <si>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</si>
  <si>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</si>
  <si>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</si>
  <si>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</si>
  <si>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</si>
  <si>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</si>
  <si>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</si>
  <si>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</si>
  <si>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</si>
  <si>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</si>
  <si>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</si>
  <si>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</si>
  <si>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</si>
  <si>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</si>
  <si>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</si>
  <si>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</si>
  <si>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</si>
  <si>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</si>
  <si>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</si>
  <si>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</si>
  <si>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</si>
  <si>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</si>
  <si>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</si>
  <si>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</si>
  <si>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</si>
  <si>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</si>
  <si>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</si>
  <si>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</si>
  <si>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</si>
  <si>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</si>
  <si>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</si>
  <si>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</si>
  <si>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</si>
  <si>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</si>
  <si>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</si>
  <si>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</si>
  <si>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</si>
  <si>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</si>
  <si>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</si>
  <si>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</si>
  <si>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</si>
  <si>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</si>
  <si>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</si>
  <si>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</si>
  <si>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</si>
  <si>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</si>
  <si>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</si>
  <si>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</si>
  <si>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</si>
  <si>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</si>
  <si>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</si>
  <si>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</si>
  <si>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</si>
  <si>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</si>
  <si>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</si>
  <si>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</si>
  <si>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</si>
  <si>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</si>
  <si>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</si>
  <si>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</si>
  <si>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</si>
  <si>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</si>
  <si>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</si>
  <si>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</si>
  <si>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</si>
  <si>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</si>
  <si>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</si>
  <si>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</si>
  <si>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</si>
  <si>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</si>
  <si>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</si>
  <si>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</si>
  <si>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</si>
  <si>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</si>
  <si>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</si>
  <si>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</si>
  <si>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</si>
  <si>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</si>
  <si>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</si>
  <si>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</si>
  <si>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</si>
  <si>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</si>
  <si>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</si>
  <si>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</si>
  <si>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</si>
  <si>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</si>
  <si>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</si>
  <si>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</si>
  <si>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</si>
  <si>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</si>
  <si>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</si>
  <si>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</si>
  <si>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</si>
  <si>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</si>
  <si>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</si>
  <si>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</si>
  <si>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</si>
  <si>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</si>
  <si>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</si>
  <si>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</si>
  <si>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</si>
  <si>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</si>
  <si>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</si>
  <si>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</si>
  <si>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</si>
  <si>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</si>
  <si>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</si>
  <si>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</si>
  <si>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</si>
  <si>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</si>
  <si>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</si>
  <si>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</si>
  <si>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</si>
  <si>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</si>
  <si>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</si>
  <si>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</si>
  <si>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</si>
  <si>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</si>
  <si>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</si>
  <si>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</si>
  <si>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</si>
  <si>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</si>
  <si>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</si>
  <si>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</si>
  <si>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</si>
  <si>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</si>
  <si>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</si>
  <si>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</si>
  <si>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</si>
  <si>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</si>
  <si>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</si>
  <si>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</si>
  <si>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</si>
  <si>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</si>
  <si>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</si>
  <si>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</si>
  <si>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</si>
  <si>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</si>
  <si>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</si>
  <si>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</si>
  <si>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</si>
  <si>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</si>
  <si>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</si>
  <si>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</si>
  <si>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</si>
  <si>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</si>
  <si>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</si>
  <si>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</si>
  <si>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</si>
  <si>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</si>
  <si>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</si>
  <si>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</si>
  <si>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</si>
  <si>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</si>
  <si>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</si>
  <si>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</si>
  <si>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</si>
  <si>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</si>
  <si>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</si>
  <si>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</si>
  <si>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</si>
  <si>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</si>
  <si>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</si>
  <si>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</si>
  <si>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</si>
  <si>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</si>
  <si>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</si>
  <si>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</si>
  <si>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</si>
  <si>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</si>
  <si>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</si>
  <si>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</si>
  <si>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</si>
  <si>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</si>
  <si>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</si>
  <si>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</si>
  <si>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</si>
  <si>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</si>
  <si>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</si>
  <si>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</si>
  <si>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</si>
  <si>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</si>
  <si>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</si>
  <si>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</si>
  <si>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</si>
  <si>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</si>
  <si>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</si>
  <si>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</si>
  <si>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</si>
  <si>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</si>
  <si>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</si>
  <si>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</si>
  <si>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</si>
  <si>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</si>
  <si>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</si>
  <si>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</si>
  <si>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</si>
  <si>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</si>
  <si>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</si>
  <si>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</si>
  <si>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</si>
  <si>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</si>
  <si>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</si>
  <si>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</si>
  <si>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</si>
  <si>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</si>
  <si>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</si>
  <si>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</si>
  <si>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</si>
  <si>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</si>
  <si>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</si>
  <si>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</si>
  <si>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</si>
  <si>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</si>
  <si>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</si>
  <si>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</si>
  <si>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</si>
  <si>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</si>
  <si>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</si>
  <si>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</si>
  <si>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</si>
  <si>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</si>
  <si>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</si>
  <si>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</si>
  <si>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</si>
  <si>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</si>
  <si>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</si>
  <si>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</si>
  <si>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</si>
  <si>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</si>
  <si>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</si>
  <si>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</si>
  <si>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</si>
  <si>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</si>
  <si>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</si>
  <si>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</si>
  <si>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</si>
  <si>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</si>
  <si>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</si>
  <si>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</si>
  <si>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</si>
  <si>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</si>
  <si>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</si>
  <si>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</si>
  <si>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</si>
  <si>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</si>
  <si>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</si>
  <si>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</si>
  <si>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</si>
  <si>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</si>
  <si>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</si>
  <si>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</si>
  <si>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</si>
  <si>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</si>
  <si>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</si>
  <si>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</si>
  <si>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</si>
  <si>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</si>
  <si>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</si>
  <si>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</si>
  <si>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</si>
  <si>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</si>
  <si>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</si>
  <si>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</si>
  <si>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</si>
  <si>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</si>
  <si>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</si>
  <si>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</si>
  <si>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</si>
  <si>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</si>
  <si>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</si>
  <si>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</si>
  <si>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</si>
  <si>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</si>
  <si>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</si>
  <si>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</si>
  <si>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</si>
  <si>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</si>
  <si>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</si>
  <si>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</si>
  <si>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</si>
  <si>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</si>
  <si>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</si>
  <si>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</si>
  <si>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</si>
  <si>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</si>
  <si>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</si>
  <si>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</si>
  <si>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</si>
  <si>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</si>
  <si>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</si>
  <si>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</si>
  <si>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</si>
  <si>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</si>
  <si>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</si>
  <si>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</si>
  <si>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</si>
  <si>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</si>
  <si>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</si>
  <si>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</si>
  <si>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</si>
  <si>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</si>
  <si>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</si>
  <si>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</si>
  <si>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</si>
  <si>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</si>
  <si>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</si>
  <si>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</si>
  <si>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</si>
  <si>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</si>
  <si>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</si>
  <si>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</si>
  <si>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</si>
  <si>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</si>
  <si>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</si>
  <si>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</si>
  <si>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</si>
  <si>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</si>
  <si>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</si>
  <si>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</si>
  <si>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</si>
  <si>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</si>
  <si>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</si>
  <si>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</si>
  <si>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</si>
  <si>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</si>
  <si>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</si>
  <si>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</si>
  <si>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</si>
  <si>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</si>
  <si>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</si>
  <si>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</si>
  <si>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</si>
  <si>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</si>
  <si>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</si>
  <si>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</si>
  <si>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</si>
  <si>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</si>
  <si>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</si>
  <si>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</si>
  <si>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</si>
  <si>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</si>
  <si>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</si>
  <si>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</si>
  <si>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</si>
  <si>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</si>
  <si>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</si>
  <si>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</si>
  <si>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</si>
  <si>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</si>
  <si>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</si>
  <si>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</si>
  <si>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</si>
  <si>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</si>
  <si>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</si>
  <si>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</si>
  <si>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</si>
  <si>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</si>
  <si>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</si>
  <si>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</si>
  <si>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</si>
  <si>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</si>
  <si>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</si>
  <si>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</si>
  <si>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</si>
  <si>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</si>
  <si>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</si>
  <si>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</si>
  <si>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</si>
  <si>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</si>
  <si>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</si>
  <si>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</si>
  <si>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</si>
  <si>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</si>
  <si>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</si>
  <si>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</si>
  <si>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</si>
  <si>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</si>
  <si>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</si>
  <si>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</si>
  <si>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</si>
  <si>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</si>
  <si>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</si>
  <si>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</si>
  <si>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</si>
  <si>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</si>
  <si>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</si>
  <si>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</si>
  <si>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</si>
  <si>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</si>
  <si>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</si>
  <si>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</si>
  <si>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</si>
  <si>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</si>
  <si>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</si>
  <si>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</si>
  <si>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</si>
  <si>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</si>
  <si>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</si>
  <si>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</si>
  <si>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</si>
  <si>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</si>
  <si>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</si>
  <si>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</si>
  <si>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</si>
  <si>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</si>
  <si>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</si>
  <si>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</si>
  <si>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</si>
  <si>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</si>
  <si>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</si>
  <si>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</si>
  <si>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</si>
  <si>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</si>
  <si>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</si>
  <si>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</si>
  <si>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</si>
  <si>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</si>
  <si>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</si>
  <si>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</si>
  <si>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</si>
  <si>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</si>
  <si>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</si>
  <si>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</si>
  <si>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</si>
  <si>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</si>
  <si>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</si>
  <si>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</si>
  <si>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</si>
  <si>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</si>
  <si>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</si>
  <si>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</si>
  <si>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</si>
  <si>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</si>
  <si>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</si>
  <si>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</si>
  <si>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</si>
  <si>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</si>
  <si>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</si>
  <si>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</si>
  <si>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</si>
  <si>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</si>
  <si>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</si>
  <si>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</si>
  <si>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</si>
  <si>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</si>
  <si>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</si>
  <si>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</si>
  <si>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</si>
  <si>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</si>
  <si>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</si>
  <si>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</si>
  <si>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</si>
  <si>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</si>
  <si>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</si>
  <si>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</si>
  <si>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</si>
  <si>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</si>
  <si>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</si>
  <si>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</si>
  <si>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</si>
  <si>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</si>
  <si>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</si>
  <si>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</si>
  <si>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</si>
  <si>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</si>
  <si>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</si>
  <si>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</si>
  <si>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</si>
  <si>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</si>
  <si>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</si>
  <si>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</si>
  <si>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</si>
  <si>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</si>
  <si>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</si>
  <si>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</si>
  <si>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</si>
  <si>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</si>
  <si>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</si>
  <si>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</si>
  <si>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</si>
  <si>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</si>
  <si>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</si>
  <si>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</si>
  <si>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</si>
  <si>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</si>
  <si>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</si>
  <si>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</si>
  <si>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</si>
  <si>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</si>
  <si>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</si>
  <si>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</si>
  <si>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</si>
  <si>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</si>
  <si>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</si>
  <si>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</si>
  <si>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</si>
  <si>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</si>
  <si>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</si>
  <si>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</si>
  <si>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</si>
  <si>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</si>
  <si>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</si>
  <si>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</si>
  <si>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</si>
  <si>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</si>
  <si>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</si>
  <si>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</si>
  <si>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</si>
  <si>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</si>
  <si>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</si>
  <si>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</si>
  <si>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</si>
  <si>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</si>
  <si>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</si>
  <si>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</si>
  <si>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</si>
  <si>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</si>
  <si>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</si>
  <si>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</si>
  <si>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</si>
  <si>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</si>
  <si>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</si>
  <si>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</si>
  <si>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</si>
  <si>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</si>
  <si>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</si>
  <si>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</si>
  <si>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</si>
  <si>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</si>
  <si>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</si>
  <si>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</si>
  <si>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</si>
  <si>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</si>
  <si>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</si>
  <si>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</si>
  <si>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</si>
  <si>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</si>
  <si>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</si>
  <si>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</si>
  <si>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</si>
  <si>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</si>
  <si>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</si>
  <si>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</si>
  <si>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</si>
  <si>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</si>
  <si>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</si>
  <si>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</si>
  <si>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</si>
  <si>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</si>
  <si>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</si>
  <si>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</si>
  <si>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</si>
  <si>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</si>
  <si>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</si>
  <si>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</si>
  <si>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</si>
  <si>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</si>
  <si>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</si>
  <si>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</si>
  <si>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</si>
  <si>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</si>
  <si>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</si>
  <si>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</si>
  <si>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</si>
  <si>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</si>
  <si>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</si>
  <si>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</si>
  <si>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</si>
  <si>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</si>
  <si>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</si>
  <si>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</si>
  <si>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</si>
  <si>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</si>
  <si>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</si>
  <si>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</si>
  <si>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</si>
  <si>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</si>
  <si>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</si>
  <si>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</si>
  <si>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</si>
  <si>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</si>
  <si>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</si>
  <si>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</si>
  <si>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</si>
  <si>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</si>
  <si>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</si>
  <si>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</si>
  <si>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</si>
  <si>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</si>
  <si>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</si>
  <si>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</si>
  <si>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</si>
  <si>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</si>
  <si>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</si>
  <si>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</si>
  <si>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</si>
  <si>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</si>
  <si>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</si>
  <si>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</si>
  <si>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</si>
  <si>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</si>
  <si>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</si>
  <si>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</si>
  <si>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</si>
  <si>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</si>
  <si>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</si>
  <si>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</si>
  <si>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</si>
  <si>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</si>
  <si>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</si>
  <si>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</si>
  <si>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</si>
  <si>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</si>
  <si>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</si>
  <si>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</si>
  <si>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</si>
  <si>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</si>
  <si>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</si>
  <si>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</si>
  <si>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</si>
  <si>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</si>
  <si>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</si>
  <si>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</si>
  <si>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</si>
  <si>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</si>
  <si>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</si>
  <si>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</si>
  <si>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</si>
  <si>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</si>
  <si>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</si>
  <si>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</si>
  <si>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</si>
  <si>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</si>
  <si>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</si>
  <si>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</si>
  <si>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</si>
  <si>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</si>
  <si>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</si>
  <si>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</si>
  <si>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</si>
  <si>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</si>
  <si>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</si>
  <si>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</si>
  <si>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</si>
  <si>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</si>
  <si>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</si>
  <si>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</si>
  <si>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</si>
  <si>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</si>
  <si>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</si>
  <si>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</si>
  <si>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</si>
  <si>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</si>
  <si>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</si>
  <si>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</si>
  <si>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</si>
  <si>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</si>
  <si>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</si>
  <si>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</si>
  <si>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</si>
  <si>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</si>
  <si>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</si>
  <si>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</si>
  <si>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</si>
  <si>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</si>
  <si>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</si>
  <si>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</si>
  <si>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</si>
  <si>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</si>
  <si>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</si>
  <si>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</si>
  <si>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</si>
  <si>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</si>
  <si>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</si>
  <si>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</si>
  <si>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</si>
  <si>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</si>
  <si>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</si>
  <si>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</si>
  <si>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</si>
  <si>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</si>
  <si>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</si>
  <si>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</si>
  <si>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</si>
  <si>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</si>
  <si>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</si>
  <si>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</si>
  <si>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</si>
  <si>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</si>
  <si>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</si>
  <si>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</si>
  <si>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</si>
  <si>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</si>
  <si>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</si>
  <si>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</si>
  <si>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</si>
  <si>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</si>
  <si>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</si>
  <si>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</si>
  <si>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</si>
  <si>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</si>
  <si>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</si>
  <si>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</si>
  <si>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</si>
  <si>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</si>
  <si>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</si>
  <si>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</si>
  <si>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</si>
  <si>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</si>
  <si>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</si>
  <si>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</si>
  <si>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</si>
  <si>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</si>
  <si>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</si>
  <si>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</si>
  <si>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</si>
  <si>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</si>
  <si>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</si>
  <si>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</si>
  <si>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</si>
  <si>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</si>
  <si>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</si>
  <si>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</si>
  <si>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</si>
  <si>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</si>
  <si>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</si>
  <si>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</si>
  <si>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</si>
  <si>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</si>
  <si>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</si>
  <si>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</si>
  <si>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</si>
  <si>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</si>
  <si>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</si>
  <si>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</si>
  <si>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</si>
  <si>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</si>
  <si>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</si>
  <si>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</si>
  <si>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</si>
  <si>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</si>
  <si>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</si>
  <si>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</si>
  <si>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</si>
  <si>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</si>
  <si>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</si>
  <si>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</si>
  <si>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</si>
  <si>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</si>
  <si>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</si>
  <si>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</si>
  <si>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</si>
  <si>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</si>
  <si>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</si>
  <si>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</si>
  <si>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</si>
  <si>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</si>
  <si>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</si>
  <si>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</si>
  <si>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</si>
  <si>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</si>
  <si>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</si>
  <si>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</si>
  <si>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</si>
  <si>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</si>
  <si>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</si>
  <si>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</si>
  <si>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</si>
  <si>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</si>
  <si>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</si>
  <si>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</si>
  <si>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</si>
  <si>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</si>
  <si>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</si>
  <si>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</si>
  <si>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</si>
  <si>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</si>
  <si>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</si>
  <si>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</si>
  <si>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</si>
  <si>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</si>
  <si>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</si>
  <si>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</si>
  <si>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</si>
  <si>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</si>
  <si>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</si>
  <si>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</si>
  <si>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</si>
  <si>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</si>
  <si>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</si>
  <si>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</si>
  <si>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</si>
  <si>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</si>
  <si>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</si>
  <si>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</si>
  <si>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</si>
  <si>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</si>
  <si>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</si>
  <si>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</si>
  <si>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</si>
  <si>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</si>
  <si>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</si>
  <si>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</si>
  <si>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</si>
  <si>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</si>
  <si>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</si>
  <si>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</si>
  <si>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</si>
  <si>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</si>
  <si>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</si>
  <si>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</si>
  <si>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</si>
  <si>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</si>
  <si>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</si>
  <si>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</si>
  <si>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</si>
  <si>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</si>
  <si>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</si>
  <si>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</si>
  <si>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</si>
  <si>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</si>
  <si>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</si>
  <si>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</si>
  <si>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</si>
  <si>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</si>
  <si>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</si>
  <si>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</si>
  <si>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</si>
  <si>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</si>
  <si>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</si>
  <si>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</si>
  <si>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</si>
  <si>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</si>
  <si>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</si>
  <si>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</si>
  <si>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</si>
  <si>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</si>
  <si>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</si>
  <si>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</si>
  <si>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</si>
  <si>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</si>
  <si>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</si>
  <si>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</si>
  <si>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</si>
  <si>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</si>
  <si>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</si>
  <si>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</si>
  <si>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</si>
  <si>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</si>
  <si>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</si>
  <si>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</si>
  <si>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</si>
  <si>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</si>
  <si>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</si>
  <si>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</si>
  <si>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</si>
  <si>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</si>
  <si>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</si>
  <si>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</si>
  <si>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</si>
  <si>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</si>
  <si>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</si>
  <si>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</si>
  <si>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</si>
  <si>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</si>
  <si>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</si>
  <si>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</si>
  <si>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</si>
  <si>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</si>
  <si>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</si>
  <si>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</si>
  <si>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</si>
  <si>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</si>
  <si>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</si>
  <si>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</si>
  <si>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</si>
  <si>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</si>
  <si>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</si>
  <si>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</si>
  <si>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</si>
  <si>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</si>
  <si>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</si>
  <si>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</si>
  <si>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</si>
  <si>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</si>
  <si>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</si>
  <si>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</si>
  <si>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</si>
  <si>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</si>
  <si>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</si>
  <si>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</si>
  <si>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</si>
  <si>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</si>
  <si>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</si>
  <si>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</si>
  <si>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</si>
  <si>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</si>
  <si>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</si>
  <si>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</si>
  <si>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</si>
  <si>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</si>
  <si>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</si>
  <si>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</si>
  <si>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</si>
  <si>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</si>
  <si>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</si>
  <si>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</si>
  <si>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</si>
  <si>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</si>
  <si>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</si>
  <si>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</si>
  <si>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</si>
  <si>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</si>
  <si>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</si>
  <si>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</si>
  <si>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</si>
  <si>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</si>
  <si>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</si>
  <si>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</si>
  <si>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</si>
  <si>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</si>
  <si>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</si>
  <si>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</si>
  <si>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</si>
  <si>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</si>
  <si>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</si>
  <si>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</si>
  <si>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</si>
  <si>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</si>
  <si>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</si>
  <si>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</si>
  <si>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</si>
  <si>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</si>
  <si>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</si>
  <si>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</si>
  <si>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</si>
  <si>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</si>
  <si>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</si>
  <si>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</si>
  <si>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</si>
  <si>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</si>
  <si>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</si>
  <si>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</si>
  <si>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</si>
  <si>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</si>
  <si>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</si>
  <si>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</si>
  <si>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</si>
  <si>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</si>
  <si>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</si>
  <si>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</si>
  <si>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</si>
  <si>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</si>
  <si>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</si>
  <si>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</si>
  <si>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</si>
  <si>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</si>
  <si>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</si>
  <si>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</si>
  <si>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</si>
  <si>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</si>
  <si>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</si>
  <si>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</si>
  <si>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</si>
  <si>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</si>
  <si>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</si>
  <si>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</si>
  <si>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</si>
  <si>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</si>
  <si>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</si>
  <si>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</si>
  <si>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</si>
  <si>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</si>
  <si>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</si>
  <si>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</si>
  <si>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</si>
  <si>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</si>
  <si>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</si>
  <si>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</si>
  <si>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</si>
  <si>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</si>
  <si>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</si>
  <si>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</si>
  <si>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</si>
  <si>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</si>
  <si>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</si>
  <si>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</si>
  <si>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</si>
  <si>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</si>
  <si>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</si>
  <si>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</si>
  <si>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</si>
  <si>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</si>
  <si>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</si>
  <si>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</si>
  <si>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</si>
  <si>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</si>
  <si>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</si>
  <si>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</si>
  <si>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</si>
  <si>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</si>
  <si>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</si>
  <si>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</si>
  <si>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</si>
  <si>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</si>
  <si>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</si>
  <si>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</si>
  <si>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</si>
  <si>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</si>
  <si>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</si>
  <si>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</si>
  <si>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</si>
  <si>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</si>
  <si>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</si>
  <si>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</si>
  <si>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</si>
  <si>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</si>
  <si>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</si>
  <si>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</si>
  <si>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</si>
  <si>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</si>
  <si>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</si>
  <si>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</si>
  <si>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</si>
  <si>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</si>
  <si>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</si>
  <si>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</si>
  <si>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</si>
  <si>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</si>
  <si>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</si>
  <si>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</si>
  <si>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</si>
  <si>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</si>
  <si>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</si>
  <si>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</si>
  <si>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</si>
  <si>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</si>
  <si>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</si>
  <si>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</si>
  <si>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</si>
  <si>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</si>
  <si>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</si>
  <si>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</si>
  <si>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</si>
  <si>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</si>
  <si>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</si>
  <si>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</si>
  <si>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</si>
  <si>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</si>
  <si>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</si>
  <si>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</si>
  <si>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</si>
  <si>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</si>
  <si>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</si>
  <si>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</si>
  <si>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</si>
  <si>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</si>
  <si>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</si>
  <si>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</si>
  <si>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</si>
  <si>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</si>
  <si>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</si>
  <si>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</si>
  <si>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</si>
  <si>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</si>
  <si>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</si>
  <si>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</si>
  <si>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</si>
  <si>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</si>
  <si>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</si>
  <si>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</si>
  <si>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</si>
  <si>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</si>
  <si>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</si>
  <si>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</si>
  <si>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</si>
  <si>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</si>
  <si>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</si>
  <si>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</si>
  <si>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</si>
  <si>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</si>
  <si>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</si>
  <si>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</si>
  <si>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</si>
  <si>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</si>
  <si>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</si>
  <si>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</si>
  <si>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</si>
  <si>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</si>
  <si>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</si>
  <si>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</si>
  <si>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</si>
  <si>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</si>
  <si>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</si>
  <si>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</si>
  <si>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</si>
  <si>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</si>
  <si>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</si>
  <si>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</si>
  <si>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</si>
  <si>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</si>
  <si>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</si>
  <si>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</si>
  <si>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</si>
  <si>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</si>
  <si>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</si>
  <si>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</si>
  <si>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</si>
  <si>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</si>
  <si>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</si>
  <si>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</si>
  <si>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</si>
  <si>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</si>
  <si>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</si>
  <si>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</si>
  <si>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</si>
  <si>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</si>
  <si>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</si>
  <si>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</si>
  <si>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</si>
  <si>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</si>
  <si>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</si>
  <si>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</si>
  <si>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</si>
  <si>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</si>
  <si>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</si>
  <si>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</si>
  <si>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</si>
  <si>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</si>
  <si>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</si>
  <si>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</si>
  <si>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</si>
  <si>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</si>
  <si>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</si>
  <si>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</si>
  <si>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</si>
  <si>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</si>
  <si>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</si>
  <si>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</si>
  <si>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</si>
  <si>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</si>
  <si>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</si>
  <si>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</si>
  <si>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</si>
  <si>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</si>
  <si>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</si>
  <si>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</si>
  <si>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</si>
  <si>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</si>
  <si>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</si>
  <si>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</si>
  <si>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</si>
  <si>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</si>
  <si>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</si>
  <si>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</si>
  <si>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</si>
  <si>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</si>
  <si>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</si>
  <si>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</si>
  <si>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</si>
  <si>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</si>
  <si>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</si>
  <si>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</si>
  <si>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</si>
  <si>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</si>
  <si>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</si>
  <si>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</si>
  <si>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</si>
  <si>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</si>
  <si>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</si>
  <si>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</si>
  <si>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</si>
  <si>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</si>
  <si>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</si>
  <si>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</si>
  <si>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</si>
  <si>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</si>
  <si>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</si>
  <si>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</si>
  <si>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</si>
  <si>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</si>
  <si>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</si>
  <si>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</si>
  <si>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</si>
  <si>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</si>
  <si>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</si>
  <si>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</si>
  <si>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</si>
  <si>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</si>
  <si>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</si>
  <si>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</si>
  <si>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</si>
  <si>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</si>
  <si>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</si>
  <si>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</si>
  <si>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</si>
  <si>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</si>
  <si>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</si>
  <si>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</si>
  <si>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</si>
  <si>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</si>
  <si>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</si>
  <si>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</si>
  <si>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</si>
  <si>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</si>
  <si>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</si>
  <si>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</si>
  <si>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</si>
  <si>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</si>
  <si>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</si>
  <si>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</si>
  <si>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</si>
  <si>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</si>
  <si>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</si>
  <si>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</si>
  <si>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</si>
  <si>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</si>
  <si>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</si>
  <si>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</si>
  <si>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</si>
  <si>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</si>
  <si>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</si>
  <si>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</si>
  <si>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</si>
  <si>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</si>
  <si>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</si>
  <si>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</si>
  <si>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</si>
  <si>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</si>
  <si>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</si>
  <si>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</si>
  <si>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</si>
  <si>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</si>
  <si>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</si>
  <si>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</si>
  <si>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</si>
  <si>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</si>
  <si>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</si>
  <si>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</si>
  <si>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</si>
  <si>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</si>
  <si>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</si>
  <si>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</si>
  <si>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</si>
  <si>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</si>
  <si>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</si>
  <si>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</si>
  <si>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</si>
  <si>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</si>
  <si>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</si>
  <si>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</si>
  <si>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</si>
  <si>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</si>
  <si>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</si>
  <si>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</si>
  <si>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</si>
  <si>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</si>
  <si>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</si>
  <si>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</si>
  <si>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</si>
  <si>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</si>
  <si>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</si>
  <si>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</si>
  <si>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</si>
  <si>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</si>
  <si>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</si>
  <si>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</si>
  <si>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</si>
  <si>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</si>
  <si>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</si>
  <si>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</si>
  <si>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</si>
  <si>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</si>
  <si>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</si>
  <si>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</si>
  <si>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</si>
  <si>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</si>
  <si>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</si>
  <si>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</si>
  <si>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</si>
  <si>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</si>
  <si>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</si>
  <si>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</si>
  <si>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</si>
  <si>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</si>
  <si>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</si>
  <si>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</si>
  <si>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</si>
  <si>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</si>
  <si>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</si>
  <si>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</si>
  <si>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</si>
  <si>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</si>
  <si>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</si>
  <si>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</si>
  <si>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</si>
  <si>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</si>
  <si>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</si>
  <si>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</si>
  <si>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</si>
  <si>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</si>
  <si>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</si>
  <si>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</si>
  <si>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</si>
  <si>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</si>
  <si>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</si>
  <si>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</si>
  <si>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</si>
  <si>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</si>
  <si>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</si>
  <si>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</si>
  <si>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</si>
  <si>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</si>
  <si>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</si>
  <si>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</si>
  <si>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</si>
  <si>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</si>
  <si>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</si>
  <si>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</si>
  <si>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</si>
  <si>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</si>
  <si>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</si>
  <si>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</si>
  <si>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</si>
  <si>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</si>
  <si>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</si>
  <si>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</si>
  <si>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</si>
  <si>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</si>
  <si>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</si>
  <si>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</si>
  <si>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</si>
  <si>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</si>
  <si>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</si>
  <si>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</si>
  <si>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</si>
  <si>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</si>
  <si>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</si>
  <si>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</si>
  <si>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</si>
  <si>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</si>
  <si>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</si>
  <si>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</si>
  <si>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</si>
  <si>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</si>
  <si>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</si>
  <si>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</si>
  <si>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</si>
  <si>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</si>
  <si>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</si>
  <si>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</si>
  <si>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</si>
  <si>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</si>
  <si>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</si>
  <si>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</si>
  <si>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</si>
  <si>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</si>
  <si>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</si>
  <si>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</si>
  <si>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</si>
  <si>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</si>
  <si>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</si>
  <si>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</si>
  <si>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</si>
  <si>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</si>
  <si>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</si>
  <si>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</si>
  <si>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</si>
  <si>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</si>
  <si>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</si>
  <si>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</si>
  <si>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</si>
  <si>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</si>
  <si>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</si>
  <si>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</si>
  <si>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</si>
  <si>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</si>
  <si>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</si>
  <si>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</si>
  <si>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</si>
  <si>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</si>
  <si>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</si>
  <si>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</si>
  <si>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</si>
  <si>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</si>
  <si>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</si>
  <si>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</si>
  <si>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</si>
  <si>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</si>
  <si>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</si>
  <si>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</si>
  <si>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</si>
  <si>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</si>
  <si>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</si>
  <si>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</si>
  <si>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</si>
  <si>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</si>
  <si>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</si>
  <si>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</si>
  <si>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</si>
  <si>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</si>
  <si>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</si>
  <si>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</si>
  <si>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</si>
  <si>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</si>
  <si>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</si>
  <si>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</si>
  <si>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</si>
  <si>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</si>
  <si>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</si>
  <si>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</si>
  <si>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</si>
  <si>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</si>
  <si>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</si>
  <si>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</si>
  <si>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</si>
  <si>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</si>
  <si>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</si>
  <si>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</si>
  <si>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</si>
  <si>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</si>
  <si>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</si>
  <si>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</si>
  <si>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</si>
  <si>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</si>
  <si>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</si>
  <si>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</si>
  <si>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</si>
  <si>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</si>
  <si>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</si>
  <si>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</si>
  <si>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</si>
  <si>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</si>
  <si>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</si>
  <si>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</si>
  <si>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</si>
  <si>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</si>
  <si>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</si>
  <si>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</si>
  <si>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</si>
  <si>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</si>
  <si>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</si>
  <si>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</si>
  <si>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</si>
  <si>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</si>
  <si>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</si>
  <si>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</si>
  <si>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</si>
  <si>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</si>
  <si>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</si>
  <si>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</si>
  <si>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</si>
  <si>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</si>
  <si>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</si>
  <si>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</si>
  <si>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</si>
  <si>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</si>
  <si>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</si>
  <si>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</si>
  <si>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</si>
  <si>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</si>
  <si>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</si>
  <si>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</si>
  <si>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</si>
  <si>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</si>
  <si>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</si>
  <si>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</si>
  <si>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</si>
  <si>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</si>
  <si>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</si>
  <si>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</si>
  <si>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</si>
  <si>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</si>
  <si>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</si>
  <si>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</si>
  <si>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</si>
  <si>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</si>
  <si>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</si>
  <si>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</si>
  <si>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</si>
  <si>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</si>
  <si>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</si>
  <si>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</si>
  <si>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</si>
  <si>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</si>
  <si>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</si>
  <si>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</si>
  <si>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</si>
  <si>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</si>
  <si>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</si>
  <si>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</si>
  <si>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</si>
  <si>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</si>
  <si>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</si>
  <si>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</si>
  <si>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</si>
  <si>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</si>
  <si>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</si>
  <si>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</si>
  <si>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</si>
  <si>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</si>
  <si>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</si>
  <si>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</si>
  <si>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</si>
  <si>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</si>
  <si>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</si>
  <si>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</si>
  <si>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</si>
  <si>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</si>
  <si>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</si>
  <si>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</si>
  <si>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</si>
  <si>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</si>
  <si>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</si>
  <si>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</si>
  <si>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</si>
  <si>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</si>
  <si>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</si>
  <si>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</si>
  <si>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</si>
  <si>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</si>
  <si>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</si>
  <si>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</si>
  <si>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</si>
  <si>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</si>
  <si>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</si>
  <si>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</si>
  <si>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</si>
  <si>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</si>
  <si>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</si>
  <si>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</si>
  <si>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</si>
  <si>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</si>
  <si>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</si>
  <si>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</si>
  <si>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</si>
  <si>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</si>
  <si>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</si>
  <si>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</si>
  <si>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</si>
  <si>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</si>
  <si>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</si>
  <si>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</si>
  <si>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</si>
  <si>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</si>
  <si>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</si>
  <si>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</si>
  <si>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</si>
  <si>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</si>
  <si>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</si>
  <si>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</si>
  <si>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</si>
  <si>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</si>
  <si>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</si>
  <si>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</si>
  <si>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</si>
  <si>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</si>
  <si>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</si>
  <si>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</si>
  <si>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</si>
  <si>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</si>
  <si>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</si>
  <si>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</si>
  <si>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</si>
  <si>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</si>
  <si>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</si>
  <si>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</si>
  <si>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</si>
  <si>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</si>
  <si>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</si>
  <si>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</si>
  <si>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</si>
  <si>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</si>
  <si>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</si>
  <si>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</si>
  <si>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</si>
  <si>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</si>
  <si>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</si>
  <si>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</si>
  <si>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</si>
  <si>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</si>
  <si>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</si>
  <si>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</si>
  <si>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</si>
  <si>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</si>
  <si>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</si>
  <si>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</si>
  <si>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</si>
  <si>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</si>
  <si>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</si>
  <si>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</si>
  <si>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</si>
  <si>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</si>
  <si>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</si>
  <si>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</si>
  <si>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</si>
  <si>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</si>
  <si>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</si>
  <si>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</si>
  <si>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</si>
  <si>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</si>
  <si>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</si>
  <si>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</si>
  <si>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</si>
  <si>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</si>
  <si>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</si>
  <si>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</si>
  <si>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</si>
  <si>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</si>
  <si>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</si>
  <si>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</si>
  <si>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</si>
  <si>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</si>
  <si>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</si>
  <si>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</si>
  <si>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</si>
  <si>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</si>
  <si>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</si>
  <si>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</si>
  <si>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</si>
  <si>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</si>
  <si>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</si>
  <si>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</si>
  <si>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</si>
  <si>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</si>
  <si>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</si>
  <si>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</si>
  <si>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</si>
  <si>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</si>
  <si>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</si>
  <si>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</si>
  <si>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</si>
  <si>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</si>
  <si>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</si>
  <si>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</si>
  <si>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</si>
  <si>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</si>
  <si>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</si>
  <si>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</si>
  <si>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</si>
  <si>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</si>
  <si>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</si>
  <si>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</si>
  <si>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</si>
  <si>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</si>
  <si>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</si>
  <si>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</si>
  <si>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</si>
  <si>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</si>
  <si>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</si>
  <si>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</si>
  <si>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</si>
  <si>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</si>
  <si>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</si>
  <si>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</si>
  <si>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</si>
  <si>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</si>
  <si>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</si>
  <si>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</si>
  <si>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</si>
  <si>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</si>
  <si>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</si>
  <si>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</si>
  <si>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</si>
  <si>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</si>
  <si>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</si>
  <si>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</si>
  <si>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</si>
  <si>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</si>
  <si>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</si>
  <si>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</si>
  <si>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</si>
  <si>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</si>
  <si>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</si>
  <si>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</si>
  <si>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</si>
  <si>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</si>
  <si>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</si>
  <si>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</si>
  <si>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</si>
  <si>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</si>
  <si>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</si>
  <si>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</si>
  <si>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</si>
  <si>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</si>
  <si>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</si>
  <si>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</si>
  <si>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</si>
  <si>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</si>
  <si>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</si>
  <si>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</si>
  <si>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</si>
  <si>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</si>
  <si>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</si>
  <si>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</si>
  <si>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</si>
  <si>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</si>
  <si>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</si>
  <si>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</si>
  <si>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</si>
  <si>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</si>
  <si>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</si>
  <si>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</si>
  <si>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</si>
  <si>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</si>
  <si>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</si>
  <si>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</si>
  <si>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</si>
  <si>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</si>
  <si>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</si>
  <si>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</si>
  <si>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</si>
  <si>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</si>
  <si>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</si>
  <si>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</si>
  <si>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</si>
  <si>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</si>
  <si>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</si>
  <si>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</si>
  <si>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</si>
  <si>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</si>
  <si>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</si>
  <si>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</si>
  <si>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</si>
  <si>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</si>
  <si>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</si>
  <si>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</si>
  <si>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</si>
  <si>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</si>
  <si>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</si>
  <si>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</si>
  <si>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</si>
  <si>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</si>
  <si>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</si>
  <si>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</si>
  <si>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</si>
  <si>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</si>
  <si>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</si>
  <si>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</si>
  <si>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</si>
  <si>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</si>
  <si>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</si>
  <si>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</si>
  <si>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</si>
  <si>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</si>
  <si>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</si>
  <si>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</si>
  <si>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</si>
  <si>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</si>
  <si>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</si>
  <si>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</si>
  <si>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</si>
  <si>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</si>
  <si>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</si>
  <si>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</si>
  <si>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</si>
  <si>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</si>
  <si>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</si>
  <si>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</si>
  <si>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</si>
  <si>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</si>
  <si>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</si>
  <si>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</si>
  <si>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</si>
  <si>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</si>
  <si>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</si>
  <si>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</si>
  <si>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</si>
  <si>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</si>
  <si>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</si>
  <si>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</si>
  <si>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</si>
  <si>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</si>
  <si>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</si>
  <si>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</si>
  <si>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</si>
  <si>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</si>
  <si>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</si>
  <si>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</si>
  <si>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</si>
  <si>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</si>
  <si>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</si>
  <si>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</si>
  <si>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</si>
  <si>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</si>
  <si>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</si>
  <si>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</si>
  <si>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</si>
  <si>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</si>
  <si>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</si>
  <si>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</si>
  <si>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</si>
  <si>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</si>
  <si>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</si>
  <si>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</si>
  <si>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</si>
  <si>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</si>
  <si>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</si>
  <si>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</si>
  <si>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</si>
  <si>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</si>
  <si>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</si>
  <si>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</si>
  <si>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</si>
  <si>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</si>
  <si>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</si>
  <si>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</si>
  <si>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</si>
  <si>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</si>
  <si>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</si>
  <si>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</si>
  <si>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</si>
  <si>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</si>
  <si>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</si>
  <si>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</si>
  <si>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</si>
  <si>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</si>
  <si>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</si>
  <si>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</si>
  <si>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</si>
  <si>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</si>
  <si>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</si>
  <si>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</si>
  <si>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</si>
  <si>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</si>
  <si>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</si>
  <si>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</si>
  <si>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</si>
  <si>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</si>
  <si>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</si>
  <si>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</si>
  <si>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</si>
  <si>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</si>
  <si>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</si>
  <si>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</si>
  <si>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</si>
  <si>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</si>
  <si>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</si>
  <si>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</si>
  <si>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</si>
  <si>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</si>
  <si>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</si>
  <si>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</si>
  <si>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</si>
  <si>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</si>
  <si>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</si>
  <si>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</si>
  <si>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</si>
  <si>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</si>
  <si>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</si>
  <si>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</si>
  <si>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</si>
  <si>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</si>
  <si>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</si>
  <si>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</si>
  <si>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</si>
  <si>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</si>
  <si>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</si>
  <si>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</si>
  <si>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</si>
  <si>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</si>
  <si>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</si>
  <si>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</si>
  <si>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</si>
  <si>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</si>
  <si>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</si>
  <si>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</si>
  <si>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</si>
  <si>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</si>
  <si>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</si>
  <si>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</si>
  <si>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</si>
  <si>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</si>
  <si>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</si>
  <si>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</si>
  <si>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</si>
  <si>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</si>
  <si>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</si>
  <si>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</si>
  <si>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</si>
  <si>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</si>
  <si>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</si>
  <si>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</si>
  <si>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</si>
  <si>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</si>
  <si>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</si>
  <si>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</si>
  <si>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</si>
  <si>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</si>
  <si>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</si>
  <si>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</si>
  <si>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</si>
  <si>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</si>
  <si>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</si>
  <si>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</si>
  <si>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</si>
  <si>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</si>
  <si>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</si>
  <si>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</si>
  <si>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</si>
  <si>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</si>
  <si>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</si>
  <si>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</si>
  <si>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</si>
  <si>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</si>
  <si>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</si>
  <si>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</si>
  <si>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</si>
  <si>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</si>
  <si>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</si>
  <si>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</si>
  <si>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</si>
  <si>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</si>
  <si>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</si>
  <si>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</si>
  <si>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</si>
  <si>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</si>
  <si>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</si>
  <si>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</si>
  <si>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</si>
  <si>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</si>
  <si>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</si>
  <si>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</si>
  <si>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</si>
  <si>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</si>
  <si>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</si>
  <si>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</si>
  <si>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</si>
  <si>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</si>
  <si>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</si>
  <si>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</si>
  <si>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</si>
  <si>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</si>
  <si>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</si>
  <si>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</si>
  <si>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</si>
  <si>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</si>
  <si>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</si>
  <si>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</si>
  <si>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</si>
  <si>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</si>
  <si>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</si>
  <si>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</si>
  <si>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</si>
  <si>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</si>
  <si>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</si>
  <si>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</si>
  <si>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</si>
  <si>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</si>
  <si>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</si>
  <si>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</si>
  <si>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</si>
  <si>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</si>
  <si>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</si>
  <si>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</si>
  <si>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</si>
  <si>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</si>
  <si>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</si>
  <si>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</si>
  <si>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</si>
  <si>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</si>
  <si>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</si>
  <si>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</si>
  <si>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</si>
  <si>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</si>
  <si>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</si>
  <si>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</si>
  <si>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</si>
  <si>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</si>
  <si>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</si>
  <si>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</si>
  <si>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</si>
  <si>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</si>
  <si>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</si>
  <si>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</si>
  <si>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</si>
  <si>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</si>
  <si>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</si>
  <si>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</si>
  <si>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</si>
  <si>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</si>
  <si>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</si>
  <si>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</si>
  <si>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</si>
  <si>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</si>
  <si>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</si>
  <si>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</si>
  <si>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</si>
  <si>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</si>
  <si>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</si>
  <si>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</si>
  <si>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</si>
  <si>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</si>
  <si>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</si>
  <si>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</si>
  <si>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</si>
  <si>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</si>
  <si>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</si>
  <si>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</si>
  <si>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</si>
  <si>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</si>
  <si>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</si>
  <si>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</si>
  <si>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</si>
  <si>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</si>
  <si>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</si>
  <si>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</si>
  <si>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</si>
  <si>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</si>
  <si>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</si>
  <si>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</si>
  <si>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</si>
  <si>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</si>
  <si>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</si>
  <si>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</si>
  <si>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</si>
  <si>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</si>
  <si>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</si>
  <si>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</si>
  <si>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</si>
  <si>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</si>
  <si>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</si>
  <si>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</si>
  <si>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</si>
  <si>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</si>
  <si>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</si>
  <si>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</si>
  <si>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</si>
  <si>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</si>
  <si>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</si>
  <si>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</si>
  <si>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</si>
  <si>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</si>
  <si>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</si>
  <si>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</si>
  <si>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</si>
  <si>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</si>
  <si>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</si>
  <si>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</si>
  <si>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</si>
  <si>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</si>
  <si>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</si>
  <si>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</si>
  <si>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</si>
  <si>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</si>
  <si>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</si>
  <si>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</si>
  <si>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</si>
  <si>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</si>
  <si>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</si>
  <si>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</si>
  <si>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</si>
  <si>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</si>
  <si>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</si>
  <si>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</si>
  <si>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</si>
  <si>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</si>
  <si>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</si>
  <si>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</si>
  <si>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</si>
  <si>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</si>
  <si>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</si>
  <si>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</si>
  <si>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</si>
  <si>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</si>
  <si>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</si>
  <si>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</si>
  <si>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</si>
  <si>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</si>
  <si>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</si>
  <si>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</si>
  <si>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</si>
  <si>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</si>
  <si>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</si>
  <si>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</si>
  <si>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</si>
  <si>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</si>
  <si>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</si>
  <si>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</si>
  <si>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</si>
  <si>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</si>
  <si>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</si>
  <si>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</si>
  <si>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</si>
  <si>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</si>
  <si>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</si>
  <si>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</si>
  <si>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</si>
  <si>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</si>
  <si>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</si>
  <si>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</si>
  <si>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</si>
  <si>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</si>
  <si>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</si>
  <si>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</si>
  <si>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</si>
  <si>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</si>
  <si>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</si>
  <si>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</si>
  <si>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</si>
  <si>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</si>
  <si>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</si>
  <si>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</si>
  <si>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</si>
  <si>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</si>
  <si>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</si>
  <si>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</si>
  <si>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</si>
  <si>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</si>
  <si>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</si>
  <si>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</si>
  <si>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</si>
  <si>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</si>
  <si>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</si>
  <si>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</si>
  <si>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</si>
  <si>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</si>
  <si>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</si>
  <si>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</si>
  <si>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</si>
  <si>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</si>
  <si>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</si>
  <si>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</si>
  <si>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</si>
  <si>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</si>
  <si>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</si>
  <si>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</si>
  <si>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</si>
  <si>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</si>
  <si>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</si>
  <si>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</si>
  <si>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</si>
  <si>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</si>
  <si>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</si>
  <si>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</si>
  <si>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</si>
  <si>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</si>
  <si>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</si>
  <si>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</si>
  <si>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</si>
  <si>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</si>
  <si>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</si>
  <si>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</si>
  <si>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</si>
  <si>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</si>
  <si>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</si>
  <si>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</si>
  <si>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</si>
  <si>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</si>
  <si>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</si>
  <si>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</si>
  <si>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</si>
  <si>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</si>
  <si>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</si>
  <si>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</si>
  <si>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</si>
  <si>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</si>
  <si>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</si>
  <si>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</si>
  <si>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</si>
  <si>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</si>
  <si>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</si>
  <si>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</si>
  <si>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</si>
  <si>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</si>
  <si>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</si>
  <si>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</si>
  <si>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</si>
  <si>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</si>
  <si>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</si>
  <si>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</si>
  <si>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</si>
  <si>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</si>
  <si>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</si>
  <si>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</si>
  <si>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</si>
  <si>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</si>
  <si>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</si>
  <si>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</si>
  <si>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</si>
  <si>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</si>
  <si>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</si>
  <si>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</si>
  <si>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</si>
  <si>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</si>
  <si>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</si>
  <si>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</si>
  <si>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</si>
  <si>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</si>
  <si>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</si>
  <si>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</si>
  <si>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</si>
  <si>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</si>
  <si>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</si>
  <si>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</si>
  <si>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</si>
  <si>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</si>
  <si>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</si>
  <si>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</si>
  <si>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</si>
  <si>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</si>
  <si>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</si>
  <si>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</si>
  <si>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</si>
  <si>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</si>
  <si>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</si>
  <si>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</si>
  <si>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</si>
  <si>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</si>
  <si>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</si>
  <si>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</si>
  <si>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</si>
  <si>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</si>
  <si>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</si>
  <si>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</si>
  <si>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</si>
  <si>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</si>
  <si>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</si>
  <si>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</si>
  <si>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</si>
  <si>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</si>
  <si>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</si>
  <si>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</si>
  <si>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</si>
  <si>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</si>
  <si>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</si>
  <si>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</si>
  <si>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</si>
  <si>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</si>
  <si>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</si>
  <si>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</si>
  <si>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</si>
  <si>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</si>
  <si>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</si>
  <si>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</si>
  <si>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</si>
  <si>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</si>
  <si>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</si>
  <si>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</si>
  <si>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</si>
  <si>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</si>
  <si>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</si>
  <si>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</si>
  <si>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</si>
  <si>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</si>
  <si>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</si>
  <si>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</si>
  <si>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</si>
  <si>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</si>
  <si>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</si>
  <si>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</si>
  <si>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</si>
  <si>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</si>
  <si>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</si>
  <si>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</si>
  <si>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</si>
  <si>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</si>
  <si>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</si>
  <si>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</si>
  <si>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</si>
  <si>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</si>
  <si>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</si>
  <si>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</si>
  <si>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</si>
  <si>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</si>
  <si>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</si>
  <si>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</si>
  <si>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</si>
  <si>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</si>
  <si>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</si>
  <si>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</si>
  <si>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</si>
  <si>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</si>
  <si>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</si>
  <si>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</si>
  <si>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</si>
  <si>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</si>
  <si>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</si>
  <si>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</si>
  <si>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</si>
  <si>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</si>
  <si>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</si>
  <si>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</si>
  <si>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</si>
  <si>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</si>
  <si>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</si>
  <si>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</si>
  <si>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</si>
  <si>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</si>
  <si>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</si>
  <si>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</si>
  <si>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</si>
  <si>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</si>
  <si>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</si>
  <si>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</si>
  <si>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</si>
  <si>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</si>
  <si>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</si>
  <si>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</si>
  <si>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</si>
  <si>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</si>
  <si>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</si>
  <si>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</si>
  <si>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</si>
  <si>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</si>
  <si>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</si>
  <si>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</si>
  <si>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</si>
  <si>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</si>
  <si>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</si>
  <si>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</si>
  <si>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</si>
  <si>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</si>
  <si>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</si>
  <si>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</si>
  <si>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</si>
  <si>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</si>
  <si>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</si>
  <si>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</si>
  <si>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</si>
  <si>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</si>
  <si>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</si>
  <si>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</si>
  <si>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</si>
  <si>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</si>
  <si>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</si>
  <si>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</si>
  <si>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</si>
  <si>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</si>
  <si>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</si>
  <si>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</si>
  <si>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</si>
  <si>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</si>
  <si>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</si>
  <si>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</si>
  <si>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</si>
  <si>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</si>
  <si>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</si>
  <si>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</si>
  <si>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</si>
  <si>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</si>
  <si>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</si>
  <si>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</si>
  <si>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</si>
  <si>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</si>
  <si>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</si>
  <si>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</si>
  <si>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</si>
  <si>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</si>
  <si>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</si>
  <si>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</si>
  <si>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</si>
  <si>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</si>
  <si>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</si>
  <si>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</si>
  <si>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</si>
  <si>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</si>
  <si>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</si>
  <si>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</si>
  <si>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</si>
  <si>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</si>
  <si>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</si>
  <si>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</si>
  <si>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</si>
  <si>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</si>
  <si>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</si>
  <si>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</si>
  <si>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</si>
  <si>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</si>
  <si>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</si>
  <si>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</si>
  <si>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</si>
  <si>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</si>
  <si>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</si>
  <si>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</si>
  <si>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</si>
  <si>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</si>
  <si>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</si>
  <si>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</si>
  <si>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</si>
  <si>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</si>
  <si>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</si>
  <si>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</si>
  <si>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</si>
  <si>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</si>
  <si>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</si>
  <si>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</si>
  <si>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</si>
  <si>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</si>
  <si>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</si>
  <si>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</si>
  <si>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</si>
  <si>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</si>
  <si>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</si>
  <si>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</si>
  <si>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</si>
  <si>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</si>
  <si>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</si>
  <si>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</si>
  <si>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</si>
  <si>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</si>
  <si>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</si>
  <si>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</si>
  <si>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</si>
  <si>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</si>
  <si>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</si>
  <si>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</si>
  <si>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</si>
  <si>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</si>
  <si>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</si>
  <si>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</si>
  <si>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</si>
  <si>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</si>
  <si>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</si>
  <si>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</si>
  <si>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</si>
  <si>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</si>
  <si>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</si>
  <si>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</si>
  <si>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</si>
  <si>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</si>
  <si>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</si>
  <si>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</si>
  <si>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</si>
  <si>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</si>
  <si>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</si>
  <si>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</si>
  <si>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</si>
  <si>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</si>
  <si>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</si>
  <si>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</si>
  <si>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</si>
  <si>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</si>
  <si>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</si>
  <si>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</si>
  <si>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</si>
  <si>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</si>
  <si>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</si>
  <si>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</si>
  <si>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</si>
  <si>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</si>
  <si>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</si>
  <si>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</si>
  <si>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</si>
  <si>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</si>
  <si>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</si>
  <si>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</si>
  <si>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</si>
  <si>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</si>
  <si>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</si>
  <si>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</si>
  <si>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</si>
  <si>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</si>
  <si>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</si>
  <si>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</si>
  <si>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</si>
  <si>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</si>
  <si>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</si>
  <si>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</si>
  <si>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</si>
  <si>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</si>
  <si>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</si>
  <si>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</si>
  <si>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</si>
  <si>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</si>
  <si>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</si>
  <si>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</si>
  <si>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</si>
  <si>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</si>
  <si>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</si>
  <si>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</si>
  <si>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</si>
  <si>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</si>
  <si>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</si>
  <si>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</si>
  <si>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</si>
  <si>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</si>
  <si>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</si>
  <si>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</si>
  <si>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</si>
  <si>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</si>
  <si>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</si>
  <si>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</si>
  <si>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</si>
  <si>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</si>
  <si>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</si>
  <si>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</si>
  <si>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</si>
  <si>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</si>
  <si>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</si>
  <si>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</si>
  <si>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</si>
  <si>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</si>
  <si>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</si>
  <si>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</si>
  <si>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</si>
  <si>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</si>
  <si>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</si>
  <si>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</si>
  <si>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</si>
  <si>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</si>
  <si>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</si>
  <si>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</si>
  <si>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</si>
  <si>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</si>
  <si>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</si>
  <si>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</si>
  <si>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</si>
  <si>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</si>
  <si>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</si>
  <si>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</si>
  <si>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</si>
  <si>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</si>
  <si>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</si>
  <si>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</si>
  <si>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</si>
  <si>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</si>
  <si>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</si>
  <si>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</si>
  <si>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</si>
  <si>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</si>
  <si>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</si>
  <si>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</si>
  <si>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</si>
  <si>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</si>
  <si>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</si>
  <si>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</si>
  <si>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</si>
  <si>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</si>
  <si>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</si>
  <si>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</si>
  <si>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</si>
  <si>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</si>
  <si>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</si>
  <si>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</si>
  <si>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</si>
  <si>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</si>
  <si>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</si>
  <si>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</si>
  <si>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</si>
  <si>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</si>
  <si>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</si>
  <si>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</si>
  <si>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</si>
  <si>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</si>
  <si>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</si>
  <si>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</si>
  <si>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</si>
  <si>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</si>
  <si>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</si>
  <si>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</si>
  <si>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</si>
  <si>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</si>
  <si>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</si>
  <si>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</si>
  <si>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</si>
  <si>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</si>
  <si>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</si>
  <si>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</si>
  <si>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</si>
  <si>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</si>
  <si>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</si>
  <si>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</si>
  <si>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</si>
  <si>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</si>
  <si>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</si>
  <si>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</si>
  <si>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</si>
  <si>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</si>
  <si>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</si>
  <si>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</si>
  <si>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</si>
  <si>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</si>
  <si>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</si>
  <si>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</si>
  <si>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</si>
  <si>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</si>
  <si>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</si>
  <si>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</si>
  <si>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</si>
  <si>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</si>
  <si>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</si>
  <si>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</si>
  <si>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</si>
  <si>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</si>
  <si>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</si>
  <si>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</si>
  <si>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</si>
  <si>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</si>
  <si>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</si>
  <si>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</si>
  <si>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</si>
  <si>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</si>
  <si>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</si>
  <si>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</si>
  <si>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</si>
  <si>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</si>
  <si>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</si>
  <si>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</si>
  <si>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</si>
  <si>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</si>
  <si>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</si>
  <si>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</si>
  <si>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</si>
  <si>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</si>
  <si>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</si>
  <si>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</si>
  <si>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</si>
  <si>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</si>
  <si>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</si>
  <si>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</si>
  <si>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</si>
  <si>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</si>
  <si>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</si>
  <si>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</si>
  <si>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</si>
  <si>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</si>
  <si>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</si>
  <si>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</si>
  <si>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</si>
  <si>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</si>
  <si>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</si>
  <si>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</si>
  <si>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</si>
  <si>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</si>
  <si>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</si>
  <si>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</si>
  <si>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</si>
  <si>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</si>
  <si>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</si>
  <si>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</si>
  <si>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</si>
  <si>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</si>
  <si>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</si>
  <si>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</si>
  <si>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</si>
  <si>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</si>
  <si>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</si>
  <si>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</si>
  <si>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</si>
  <si>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</si>
  <si>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</si>
  <si>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</si>
  <si>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</si>
  <si>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</si>
  <si>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</si>
  <si>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</si>
  <si>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</si>
  <si>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</si>
  <si>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</si>
  <si>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</si>
  <si>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</si>
  <si>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</si>
  <si>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</si>
  <si>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</si>
  <si>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</si>
  <si>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</si>
  <si>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</si>
  <si>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</si>
  <si>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</si>
  <si>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</si>
  <si>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</si>
  <si>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</si>
  <si>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</si>
  <si>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</si>
  <si>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</si>
  <si>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</si>
  <si>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</si>
  <si>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</si>
  <si>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</si>
  <si>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</si>
  <si>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</si>
  <si>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</si>
  <si>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</si>
  <si>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</si>
  <si>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</si>
  <si>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</si>
  <si>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</si>
  <si>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</si>
  <si>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</si>
  <si>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</si>
  <si>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</si>
  <si>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</si>
  <si>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</si>
  <si>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</si>
  <si>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</si>
  <si>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</si>
  <si>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</si>
  <si>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</si>
  <si>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</si>
  <si>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</si>
  <si>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</si>
  <si>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</si>
  <si>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</si>
  <si>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</si>
  <si>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</si>
  <si>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</si>
  <si>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</si>
  <si>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</si>
  <si>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</si>
  <si>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</si>
  <si>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</si>
  <si>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</si>
  <si>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</si>
  <si>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</si>
  <si>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</si>
  <si>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</si>
  <si>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</si>
  <si>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</si>
  <si>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</si>
  <si>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</si>
  <si>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</si>
  <si>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</si>
  <si>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</si>
  <si>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</si>
  <si>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</si>
  <si>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</si>
  <si>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</si>
  <si>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</si>
  <si>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</si>
  <si>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</si>
  <si>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</si>
  <si>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</si>
  <si>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</si>
  <si>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</si>
  <si>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</si>
  <si>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</si>
  <si>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</si>
  <si>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</si>
  <si>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</si>
  <si>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</si>
  <si>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</si>
  <si>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</si>
  <si>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</si>
  <si>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</si>
  <si>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</si>
  <si>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</si>
  <si>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</si>
  <si>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</si>
  <si>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</si>
  <si>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</si>
  <si>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</si>
  <si>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</si>
  <si>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</si>
  <si>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</si>
  <si>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</si>
  <si>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</si>
  <si>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</si>
  <si>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</si>
  <si>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</si>
  <si>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</si>
  <si>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</si>
  <si>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</si>
  <si>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</si>
  <si>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</si>
  <si>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</si>
  <si>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</si>
  <si>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</si>
  <si>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</si>
  <si>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</si>
  <si>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</si>
  <si>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</si>
  <si>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</si>
  <si>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</si>
  <si>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</si>
  <si>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</si>
  <si>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</si>
  <si>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</si>
  <si>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</si>
  <si>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</si>
  <si>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</si>
  <si>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</si>
  <si>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</si>
  <si>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</si>
  <si>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</si>
  <si>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</si>
  <si>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</si>
  <si>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</si>
  <si>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</si>
  <si>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</si>
  <si>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</si>
  <si>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</si>
  <si>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</si>
  <si>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</si>
  <si>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</si>
  <si>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</si>
  <si>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</si>
  <si>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</si>
  <si>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</si>
  <si>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</si>
  <si>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</si>
  <si>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</si>
  <si>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</si>
  <si>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</si>
  <si>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</si>
  <si>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</si>
  <si>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</si>
  <si>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</si>
  <si>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</si>
  <si>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</si>
  <si>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</si>
  <si>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</si>
  <si>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</si>
  <si>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</si>
  <si>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</si>
  <si>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</si>
  <si>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</si>
  <si>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</si>
  <si>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</si>
  <si>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</si>
  <si>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</si>
  <si>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</si>
  <si>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</si>
  <si>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</si>
  <si>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</si>
  <si>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</si>
  <si>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</si>
  <si>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</si>
  <si>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</si>
  <si>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</si>
  <si>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</si>
  <si>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</si>
  <si>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</si>
  <si>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</si>
  <si>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</si>
  <si>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</si>
  <si>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</si>
  <si>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</si>
  <si>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</si>
  <si>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</si>
  <si>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</si>
  <si>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</si>
  <si>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</si>
  <si>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</si>
  <si>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</si>
  <si>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</si>
  <si>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</si>
  <si>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</si>
  <si>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</si>
  <si>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</si>
  <si>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</si>
  <si>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</si>
  <si>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</si>
  <si>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</si>
  <si>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</si>
  <si>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</si>
  <si>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</si>
  <si>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</si>
  <si>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</si>
  <si>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</si>
  <si>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</si>
  <si>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</si>
  <si>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</si>
  <si>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</si>
  <si>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</si>
  <si>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</si>
  <si>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</si>
  <si>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</si>
  <si>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</si>
  <si>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</si>
  <si>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</si>
  <si>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</si>
  <si>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</si>
  <si>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</si>
  <si>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</si>
  <si>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</si>
  <si>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</si>
  <si>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</si>
  <si>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</si>
  <si>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</si>
  <si>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</si>
  <si>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</si>
  <si>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</si>
  <si>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</si>
  <si>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</si>
  <si>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</si>
  <si>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</si>
  <si>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</si>
  <si>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</si>
  <si>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</si>
  <si>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</si>
  <si>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</si>
  <si>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</si>
  <si>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</si>
  <si>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</si>
  <si>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</si>
  <si>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</si>
  <si>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</si>
  <si>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</si>
  <si>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</si>
  <si>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</si>
  <si>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</si>
  <si>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</si>
  <si>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</si>
  <si>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</si>
  <si>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</si>
  <si>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</si>
  <si>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</si>
  <si>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</si>
  <si>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</si>
  <si>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</si>
  <si>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</si>
  <si>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</si>
  <si>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</si>
  <si>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</si>
  <si>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</si>
  <si>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</si>
  <si>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</si>
  <si>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</si>
  <si>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</si>
  <si>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</si>
  <si>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</si>
  <si>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</si>
  <si>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</si>
  <si>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</si>
  <si>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</si>
  <si>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</si>
  <si>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</si>
  <si>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</si>
  <si>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</si>
  <si>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</si>
  <si>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</si>
  <si>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</si>
  <si>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</si>
  <si>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</si>
  <si>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</si>
  <si>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</si>
  <si>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</si>
  <si>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</si>
  <si>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</si>
  <si>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</si>
  <si>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</si>
  <si>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</si>
  <si>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</si>
  <si>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</si>
  <si>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</si>
  <si>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</si>
  <si>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</si>
  <si>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</si>
  <si>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</si>
  <si>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</si>
  <si>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</si>
  <si>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</si>
  <si>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</si>
  <si>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</si>
  <si>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</si>
  <si>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</si>
  <si>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</si>
  <si>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</si>
  <si>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</si>
  <si>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</si>
  <si>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</si>
  <si>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</si>
  <si>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</si>
  <si>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</si>
  <si>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</si>
  <si>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</si>
  <si>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</si>
  <si>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</si>
  <si>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</si>
  <si>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</si>
  <si>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</si>
  <si>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</si>
  <si>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</si>
  <si>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</si>
  <si>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</si>
  <si>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</si>
  <si>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</si>
  <si>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</si>
  <si>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</si>
  <si>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</si>
  <si>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</si>
  <si>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</si>
  <si>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</si>
  <si>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</si>
  <si>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</si>
  <si>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</si>
  <si>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</si>
  <si>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</si>
  <si>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</si>
  <si>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</si>
  <si>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</si>
  <si>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</si>
  <si>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</si>
  <si>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</si>
  <si>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</si>
  <si>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</si>
  <si>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</si>
  <si>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</si>
  <si>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</si>
  <si>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</si>
  <si>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</si>
  <si>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</si>
  <si>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</si>
  <si>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</si>
  <si>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</si>
  <si>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</si>
  <si>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</si>
  <si>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</si>
  <si>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</si>
  <si>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</si>
  <si>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</si>
  <si>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</si>
  <si>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</si>
  <si>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</si>
  <si>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</si>
  <si>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</si>
  <si>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</si>
  <si>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</si>
  <si>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</si>
  <si>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</si>
  <si>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</si>
  <si>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</si>
  <si>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</si>
  <si>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</si>
  <si>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</si>
  <si>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</si>
  <si>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</si>
  <si>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</si>
  <si>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</si>
  <si>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</si>
  <si>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</si>
  <si>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</si>
  <si>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</si>
  <si>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</si>
  <si>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</si>
  <si>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</si>
  <si>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</si>
  <si>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</si>
  <si>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</si>
  <si>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</si>
  <si>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</si>
  <si>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</si>
  <si>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</si>
  <si>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</si>
  <si>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</si>
  <si>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</si>
  <si>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</si>
  <si>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</si>
  <si>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</si>
  <si>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</si>
  <si>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</si>
  <si>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</si>
  <si>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</si>
  <si>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</si>
  <si>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</si>
  <si>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</si>
  <si>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</si>
  <si>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</si>
  <si>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</si>
  <si>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</si>
  <si>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</si>
  <si>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</si>
  <si>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</si>
  <si>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</si>
  <si>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</si>
  <si>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</si>
  <si>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</si>
  <si>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</si>
  <si>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</si>
  <si>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</si>
  <si>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</si>
  <si>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</si>
  <si>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</si>
  <si>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</si>
  <si>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</si>
  <si>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</si>
  <si>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</si>
  <si>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</si>
  <si>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</si>
  <si>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</si>
  <si>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</si>
  <si>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</si>
  <si>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</si>
  <si>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</si>
  <si>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</si>
  <si>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</si>
  <si>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</si>
  <si>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</si>
  <si>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</si>
  <si>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</si>
  <si>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</si>
  <si>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</si>
  <si>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</si>
  <si>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</si>
  <si>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</si>
  <si>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</si>
  <si>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</si>
  <si>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</si>
  <si>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</si>
  <si>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</si>
  <si>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</si>
  <si>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</si>
  <si>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</si>
  <si>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</si>
  <si>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</si>
  <si>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</si>
  <si>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</si>
  <si>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</si>
  <si>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</si>
  <si>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</si>
  <si>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</si>
  <si>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</si>
  <si>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</si>
  <si>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</si>
  <si>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</si>
  <si>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</si>
  <si>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</si>
  <si>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</si>
  <si>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</si>
  <si>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</si>
  <si>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</si>
  <si>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</si>
  <si>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</si>
  <si>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</si>
  <si>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</si>
  <si>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</si>
  <si>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</si>
  <si>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</si>
  <si>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</si>
  <si>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</si>
  <si>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</si>
  <si>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</si>
  <si>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</si>
  <si>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</si>
  <si>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</si>
  <si>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</si>
  <si>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</si>
  <si>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</si>
  <si>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</si>
  <si>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</si>
  <si>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</si>
  <si>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</si>
  <si>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</si>
  <si>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</si>
  <si>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</si>
  <si>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</si>
  <si>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</si>
  <si>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</si>
  <si>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</si>
  <si>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</si>
  <si>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</si>
  <si>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</si>
  <si>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</si>
  <si>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</si>
  <si>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</si>
  <si>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</si>
  <si>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</si>
  <si>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</si>
  <si>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</si>
  <si>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</si>
  <si>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</si>
  <si>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</si>
  <si>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</si>
  <si>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</si>
  <si>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</si>
  <si>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</si>
  <si>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</si>
  <si>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</si>
  <si>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</si>
  <si>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</si>
  <si>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</si>
  <si>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</si>
  <si>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</si>
  <si>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</si>
  <si>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</si>
  <si>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</si>
  <si>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</si>
  <si>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</si>
  <si>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</si>
  <si>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</si>
  <si>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</si>
  <si>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</si>
  <si>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</si>
  <si>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</si>
  <si>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</si>
  <si>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</si>
  <si>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</si>
  <si>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</si>
  <si>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</si>
  <si>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</si>
  <si>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</si>
  <si>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</si>
  <si>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</si>
  <si>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</si>
  <si>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</si>
  <si>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</si>
  <si>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</si>
  <si>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</si>
  <si>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</si>
  <si>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</si>
  <si>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</si>
  <si>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</si>
  <si>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</si>
  <si>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</si>
  <si>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</si>
  <si>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</si>
  <si>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</si>
  <si>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</si>
  <si>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</si>
  <si>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</si>
  <si>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</si>
  <si>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</si>
  <si>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</si>
  <si>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</si>
  <si>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</si>
  <si>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</si>
  <si>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</si>
  <si>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</si>
  <si>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</si>
  <si>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</si>
  <si>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</si>
  <si>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</si>
  <si>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</si>
  <si>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</si>
  <si>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</si>
  <si>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</si>
  <si>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</si>
  <si>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</si>
  <si>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</si>
  <si>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</si>
  <si>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</si>
  <si>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</si>
  <si>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</si>
  <si>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</si>
  <si>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</si>
  <si>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</si>
  <si>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</si>
  <si>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</si>
  <si>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</si>
  <si>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</si>
  <si>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</si>
  <si>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</si>
  <si>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</si>
  <si>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</si>
  <si>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</si>
  <si>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</si>
  <si>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</si>
  <si>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</si>
  <si>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</si>
  <si>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</si>
  <si>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</si>
  <si>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</si>
  <si>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</si>
  <si>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</si>
  <si>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</si>
  <si>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</si>
  <si>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</si>
  <si>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</si>
  <si>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</si>
  <si>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</si>
  <si>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</si>
  <si>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</si>
  <si>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</si>
  <si>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</si>
  <si>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</si>
  <si>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</si>
  <si>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</si>
  <si>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</si>
  <si>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</si>
  <si>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</si>
  <si>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</si>
  <si>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</si>
  <si>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</si>
  <si>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</si>
  <si>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</si>
  <si>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</si>
  <si>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</si>
  <si>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</si>
  <si>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</si>
  <si>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</si>
  <si>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</si>
  <si>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</si>
  <si>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</si>
  <si>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</si>
  <si>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</si>
  <si>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</si>
  <si>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</si>
  <si>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</si>
  <si>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</si>
  <si>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</si>
  <si>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</si>
  <si>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</si>
  <si>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</si>
  <si>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</si>
  <si>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</si>
  <si>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</si>
  <si>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</si>
  <si>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</si>
  <si>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</si>
  <si>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</si>
  <si>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</si>
  <si>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</si>
  <si>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</si>
  <si>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</si>
  <si>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</si>
  <si>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</si>
  <si>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</si>
  <si>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</si>
  <si>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</si>
  <si>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</si>
  <si>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</si>
  <si>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</si>
  <si>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</si>
  <si>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</si>
  <si>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</si>
  <si>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</si>
  <si>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</si>
  <si>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</si>
  <si>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</si>
  <si>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</si>
  <si>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</si>
  <si>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</si>
  <si>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</si>
  <si>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</si>
  <si>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</si>
  <si>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</si>
  <si>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</si>
  <si>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</si>
  <si>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</si>
  <si>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</si>
  <si>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</si>
  <si>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</si>
  <si>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</si>
  <si>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</si>
  <si>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</si>
  <si>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</si>
  <si>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</si>
  <si>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</si>
  <si>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</si>
  <si>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</si>
  <si>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</si>
  <si>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</si>
  <si>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</si>
  <si>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</si>
  <si>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</si>
  <si>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</si>
  <si>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</si>
  <si>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</si>
  <si>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</si>
  <si>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</si>
  <si>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</si>
  <si>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</si>
  <si>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</si>
  <si>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</si>
  <si>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</si>
  <si>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</si>
  <si>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</si>
  <si>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</si>
  <si>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</si>
  <si>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</si>
  <si>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</si>
  <si>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</si>
  <si>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</si>
  <si>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</si>
  <si>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</si>
  <si>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</si>
  <si>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</si>
  <si>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</si>
  <si>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</si>
  <si>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</si>
  <si>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</si>
  <si>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</si>
  <si>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</si>
  <si>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</si>
  <si>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</si>
  <si>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</si>
  <si>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</si>
  <si>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</si>
  <si>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</si>
  <si>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</si>
  <si>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</si>
  <si>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</si>
  <si>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</si>
  <si>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</si>
  <si>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</si>
  <si>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</si>
  <si>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</si>
  <si>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</si>
  <si>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</si>
  <si>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</si>
  <si>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</si>
  <si>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</si>
  <si>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</si>
  <si>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</si>
  <si>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</si>
  <si>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</si>
  <si>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</si>
  <si>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</si>
  <si>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</si>
  <si>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</si>
  <si>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</si>
  <si>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</si>
  <si>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</si>
  <si>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</si>
  <si>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</si>
  <si>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</si>
  <si>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</si>
  <si>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</si>
  <si>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</si>
  <si>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</si>
  <si>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</si>
  <si>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</si>
  <si>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</si>
  <si>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</si>
  <si>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</si>
  <si>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</si>
  <si>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</si>
  <si>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</si>
  <si>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</si>
  <si>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</si>
  <si>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</si>
  <si>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</si>
  <si>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</si>
  <si>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</si>
  <si>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</si>
  <si>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</si>
  <si>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</si>
  <si>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</si>
  <si>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</si>
  <si>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</si>
  <si>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</si>
  <si>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</si>
  <si>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</si>
  <si>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</si>
  <si>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</si>
  <si>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</si>
  <si>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</si>
  <si>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</si>
  <si>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</si>
  <si>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</si>
  <si>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</si>
  <si>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</si>
  <si>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</si>
  <si>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</si>
  <si>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</si>
  <si>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</si>
  <si>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</si>
  <si>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</si>
  <si>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</si>
  <si>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</si>
  <si>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</si>
  <si>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</si>
  <si>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</si>
  <si>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</si>
  <si>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</si>
  <si>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</si>
  <si>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</si>
  <si>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</si>
  <si>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</si>
  <si>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</si>
  <si>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</si>
  <si>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</si>
  <si>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</si>
  <si>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</si>
  <si>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</si>
  <si>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</si>
  <si>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</si>
  <si>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</si>
  <si>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</si>
  <si>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</si>
  <si>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</si>
  <si>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</si>
  <si>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</si>
  <si>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</si>
  <si>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</si>
  <si>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</si>
  <si>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</si>
  <si>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</si>
  <si>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</si>
  <si>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</si>
  <si>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</si>
  <si>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</si>
  <si>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</si>
  <si>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</si>
  <si>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</si>
  <si>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</si>
  <si>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</si>
  <si>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</si>
  <si>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</si>
  <si>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</si>
  <si>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</si>
  <si>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</si>
  <si>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</si>
  <si>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</si>
  <si>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</si>
  <si>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</si>
  <si>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</si>
  <si>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</si>
  <si>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</si>
  <si>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</si>
  <si>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</si>
  <si>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</si>
  <si>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</si>
  <si>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</si>
  <si>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</si>
  <si>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</si>
  <si>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</si>
  <si>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</si>
  <si>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</si>
  <si>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</si>
  <si>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</si>
  <si>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</si>
  <si>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</si>
  <si>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</si>
  <si>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</si>
  <si>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</si>
  <si>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</si>
  <si>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</si>
  <si>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</si>
  <si>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</si>
  <si>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</si>
  <si>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</si>
  <si>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</si>
  <si>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</si>
  <si>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</si>
  <si>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</si>
  <si>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</si>
  <si>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</si>
  <si>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</si>
  <si>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</si>
  <si>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</si>
  <si>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</si>
  <si>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</si>
  <si>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</si>
  <si>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</si>
  <si>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</si>
  <si>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</si>
  <si>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</si>
  <si>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</si>
  <si>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</si>
  <si>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</si>
  <si>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</si>
  <si>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</si>
  <si>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</si>
  <si>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</si>
  <si>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</si>
  <si>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</si>
  <si>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</si>
  <si>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</si>
  <si>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</si>
  <si>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</si>
  <si>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</si>
  <si>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</si>
  <si>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</si>
  <si>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</si>
  <si>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</si>
  <si>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</si>
  <si>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</si>
  <si>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</si>
  <si>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</si>
  <si>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</si>
  <si>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</si>
  <si>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</si>
  <si>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</si>
  <si>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</si>
  <si>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</si>
  <si>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</si>
  <si>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</si>
  <si>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</si>
  <si>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</si>
  <si>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</si>
  <si>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</si>
  <si>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</si>
  <si>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</si>
  <si>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</si>
  <si>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</si>
  <si>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</si>
  <si>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</si>
  <si>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</si>
  <si>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</si>
  <si>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</si>
  <si>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</si>
  <si>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</si>
  <si>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</si>
  <si>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</si>
  <si>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</si>
  <si>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</si>
  <si>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</si>
  <si>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</si>
  <si>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</si>
  <si>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</si>
  <si>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</si>
  <si>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</si>
  <si>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</si>
  <si>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</si>
  <si>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</si>
  <si>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</si>
  <si>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</si>
  <si>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</si>
  <si>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</si>
  <si>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</si>
  <si>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</si>
  <si>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</si>
  <si>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</si>
  <si>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</si>
  <si>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</si>
  <si>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</si>
  <si>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</si>
  <si>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</si>
  <si>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</si>
  <si>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</si>
  <si>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</si>
  <si>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</si>
  <si>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</si>
  <si>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</si>
  <si>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</si>
  <si>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</si>
  <si>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</si>
  <si>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</si>
  <si>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</si>
  <si>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</si>
  <si>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</si>
  <si>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</si>
  <si>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</si>
  <si>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</si>
  <si>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</si>
  <si>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</si>
  <si>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</si>
  <si>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</si>
  <si>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</si>
  <si>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</si>
  <si>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</si>
  <si>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</si>
  <si>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</si>
  <si>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</si>
  <si>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</si>
  <si>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</si>
  <si>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</si>
  <si>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</si>
  <si>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</si>
  <si>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</si>
  <si>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</si>
  <si>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</si>
  <si>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</si>
  <si>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</si>
  <si>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</si>
  <si>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</si>
  <si>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</si>
  <si>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</si>
  <si>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</si>
  <si>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</si>
  <si>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</si>
  <si>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</si>
  <si>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</si>
  <si>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</si>
  <si>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</si>
  <si>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</si>
  <si>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</si>
  <si>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</si>
  <si>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</si>
  <si>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</si>
  <si>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</si>
  <si>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</si>
  <si>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</si>
  <si>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</si>
  <si>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</si>
  <si>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</si>
  <si>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</si>
  <si>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</si>
  <si>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</si>
  <si>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</si>
  <si>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</si>
  <si>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</si>
  <si>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</si>
  <si>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</si>
  <si>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</si>
  <si>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</si>
  <si>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</si>
  <si>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</si>
  <si>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</si>
  <si>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</si>
  <si>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</si>
  <si>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</si>
  <si>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</si>
  <si>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</si>
  <si>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</si>
  <si>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</si>
  <si>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</si>
  <si>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</si>
  <si>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</si>
  <si>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</si>
  <si>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</si>
  <si>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</si>
  <si>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</si>
  <si>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</si>
  <si>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</si>
  <si>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</si>
  <si>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</si>
  <si>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</si>
  <si>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</si>
  <si>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</si>
  <si>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</si>
  <si>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</si>
  <si>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</si>
  <si>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</si>
  <si>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</si>
  <si>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</si>
  <si>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</si>
  <si>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</si>
  <si>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</si>
  <si>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</si>
  <si>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</si>
  <si>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</si>
  <si>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</si>
  <si>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</si>
  <si>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</si>
  <si>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</si>
  <si>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</si>
  <si>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</si>
  <si>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</si>
  <si>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</si>
  <si>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</si>
  <si>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</si>
  <si>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</si>
  <si>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</si>
  <si>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</si>
  <si>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</si>
  <si>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</si>
  <si>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</si>
  <si>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</si>
  <si>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</si>
  <si>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</si>
  <si>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</si>
  <si>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</si>
  <si>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</si>
  <si>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</si>
  <si>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</si>
  <si>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</si>
  <si>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</si>
  <si>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</si>
  <si>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</si>
  <si>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</si>
  <si>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</si>
  <si>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</si>
  <si>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</si>
  <si>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</si>
  <si>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</si>
  <si>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</si>
  <si>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</si>
  <si>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</si>
  <si>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</si>
  <si>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</si>
  <si>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</si>
  <si>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</si>
  <si>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</si>
  <si>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</si>
  <si>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</si>
  <si>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</si>
  <si>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</si>
  <si>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</si>
  <si>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</si>
  <si>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</si>
  <si>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</si>
  <si>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</si>
  <si>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</si>
  <si>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</si>
  <si>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</si>
  <si>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</si>
  <si>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</si>
  <si>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</si>
  <si>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</si>
  <si>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</si>
  <si>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</si>
  <si>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</si>
  <si>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</si>
  <si>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</si>
  <si>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</si>
  <si>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</si>
  <si>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</si>
  <si>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</si>
  <si>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</si>
  <si>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</si>
  <si>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</si>
  <si>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</si>
  <si>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</si>
  <si>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</si>
  <si>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</si>
  <si>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</si>
  <si>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</si>
  <si>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</si>
  <si>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</si>
  <si>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</si>
  <si>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</si>
  <si>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</si>
  <si>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</si>
  <si>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</si>
  <si>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</si>
  <si>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</si>
  <si>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</si>
  <si>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</si>
  <si>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</si>
  <si>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</si>
  <si>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</si>
  <si>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</si>
  <si>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</si>
  <si>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</si>
  <si>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</si>
  <si>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</si>
  <si>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</si>
  <si>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</si>
  <si>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</si>
  <si>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</si>
  <si>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</si>
  <si>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</si>
  <si>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</si>
  <si>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</si>
  <si>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</si>
  <si>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</si>
  <si>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</si>
  <si>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</si>
  <si>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</si>
  <si>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</si>
  <si>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</si>
  <si>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</si>
  <si>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</si>
  <si>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</si>
  <si>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</si>
  <si>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</si>
  <si>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</si>
  <si>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</si>
  <si>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</si>
  <si>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</si>
  <si>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</si>
  <si>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</si>
  <si>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</si>
  <si>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</si>
  <si>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</si>
  <si>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</si>
  <si>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</si>
  <si>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</si>
  <si>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</si>
  <si>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</si>
  <si>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</si>
  <si>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</si>
  <si>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</si>
  <si>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</si>
  <si>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</si>
  <si>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</si>
  <si>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</si>
  <si>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</si>
  <si>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</si>
  <si>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</si>
  <si>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</si>
  <si>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</si>
  <si>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</si>
  <si>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</si>
  <si>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</si>
  <si>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</si>
  <si>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</si>
  <si>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</si>
  <si>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</si>
  <si>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</si>
  <si>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</si>
  <si>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</si>
  <si>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</si>
  <si>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</si>
  <si>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</si>
  <si>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</si>
  <si>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</si>
  <si>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</si>
  <si>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</si>
  <si>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</si>
  <si>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</si>
  <si>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</si>
  <si>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</si>
  <si>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</si>
  <si>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</si>
  <si>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</si>
  <si>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</si>
  <si>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</si>
  <si>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</si>
  <si>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</si>
  <si>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</si>
  <si>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</si>
  <si>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</si>
  <si>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</si>
  <si>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</si>
  <si>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</si>
  <si>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</si>
  <si>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</si>
  <si>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</si>
  <si>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</si>
  <si>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</si>
  <si>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</si>
  <si>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</si>
  <si>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</si>
  <si>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</si>
  <si>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</si>
  <si>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</si>
  <si>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</si>
  <si>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</si>
  <si>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</si>
  <si>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</si>
  <si>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</si>
  <si>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</si>
  <si>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</si>
  <si>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</si>
  <si>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</si>
  <si>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</si>
  <si>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</si>
  <si>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</si>
  <si>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</si>
  <si>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</si>
  <si>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</si>
  <si>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</si>
  <si>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</si>
  <si>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</si>
  <si>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</si>
  <si>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</si>
  <si>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</si>
  <si>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</si>
  <si>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</si>
  <si>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</si>
  <si>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</si>
  <si>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</si>
  <si>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</si>
  <si>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</si>
  <si>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</si>
  <si>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</si>
  <si>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</si>
  <si>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</si>
  <si>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</si>
  <si>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</si>
  <si>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</si>
  <si>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</si>
  <si>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</si>
  <si>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</si>
  <si>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</si>
  <si>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</si>
  <si>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</si>
  <si>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</si>
  <si>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</si>
  <si>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</si>
  <si>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</si>
  <si>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</si>
  <si>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</si>
  <si>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</si>
  <si>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</si>
  <si>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</si>
  <si>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</si>
  <si>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</si>
  <si>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</si>
  <si>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</si>
  <si>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</si>
  <si>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</si>
  <si>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</si>
  <si>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</si>
  <si>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</si>
  <si>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</si>
  <si>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</si>
  <si>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</si>
  <si>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</si>
  <si>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</si>
  <si>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</si>
  <si>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</si>
  <si>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</si>
  <si>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</si>
  <si>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</si>
  <si>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</si>
  <si>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</si>
  <si>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</si>
  <si>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</si>
  <si>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</si>
  <si>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</si>
  <si>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</si>
  <si>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</si>
  <si>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</si>
  <si>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</si>
  <si>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</si>
  <si>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</si>
  <si>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</si>
  <si>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</si>
  <si>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</si>
  <si>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</si>
  <si>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</si>
  <si>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</si>
  <si>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</si>
  <si>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</si>
  <si>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</si>
  <si>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</si>
  <si>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</si>
  <si>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</si>
  <si>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</si>
  <si>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</si>
  <si>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</si>
  <si>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</si>
  <si>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</si>
  <si>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</si>
  <si>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</si>
  <si>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</si>
  <si>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</si>
  <si>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</si>
  <si>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</si>
  <si>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</si>
  <si>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</si>
  <si>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</si>
  <si>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</si>
  <si>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</si>
  <si>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</si>
  <si>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</si>
  <si>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</si>
  <si>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</si>
  <si>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</si>
  <si>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</si>
  <si>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</si>
  <si>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</si>
  <si>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</si>
  <si>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</si>
  <si>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</si>
  <si>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</si>
  <si>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</si>
  <si>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</si>
  <si>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</si>
  <si>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</si>
  <si>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</si>
  <si>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</si>
  <si>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</si>
  <si>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</si>
  <si>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</si>
  <si>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</si>
  <si>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</si>
  <si>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</si>
  <si>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</si>
  <si>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</si>
  <si>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</si>
  <si>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</si>
  <si>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</si>
  <si>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</si>
  <si>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</si>
  <si>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</si>
  <si>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</si>
  <si>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</si>
  <si>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</si>
  <si>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</si>
  <si>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</si>
  <si>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</si>
  <si>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</si>
  <si>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</si>
  <si>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</si>
  <si>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</si>
  <si>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</si>
  <si>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</si>
  <si>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</si>
  <si>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</si>
  <si>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</si>
  <si>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</si>
  <si>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</si>
  <si>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</si>
  <si>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</si>
  <si>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</si>
  <si>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</si>
  <si>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</si>
  <si>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</si>
  <si>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</si>
  <si>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</si>
  <si>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</si>
  <si>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</si>
  <si>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</si>
  <si>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</si>
  <si>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</si>
  <si>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</si>
  <si>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</si>
  <si>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</si>
  <si>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</si>
  <si>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</si>
  <si>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</si>
  <si>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</si>
  <si>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</si>
  <si>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</si>
  <si>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</si>
  <si>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</si>
  <si>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</si>
  <si>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</si>
  <si>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</si>
  <si>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</si>
  <si>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</si>
  <si>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</si>
  <si>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</si>
  <si>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</si>
  <si>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</si>
  <si>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</si>
  <si>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</si>
  <si>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</si>
  <si>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</si>
  <si>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</si>
  <si>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</si>
  <si>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</si>
  <si>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</si>
  <si>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</si>
  <si>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</si>
  <si>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</si>
  <si>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</si>
  <si>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</si>
  <si>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</si>
  <si>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</si>
  <si>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</si>
  <si>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</si>
  <si>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</si>
  <si>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</si>
  <si>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</si>
  <si>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</si>
  <si>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</si>
  <si>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</si>
  <si>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</si>
  <si>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</si>
  <si>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</si>
  <si>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</si>
  <si>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</si>
  <si>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</si>
  <si>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</si>
  <si>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</si>
  <si>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</si>
  <si>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</si>
  <si>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</si>
  <si>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</si>
  <si>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</si>
  <si>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</si>
  <si>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</si>
  <si>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</si>
  <si>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</si>
  <si>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</si>
  <si>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</si>
  <si>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</si>
  <si>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</si>
  <si>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</si>
  <si>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</si>
  <si>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</si>
  <si>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</si>
  <si>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</si>
  <si>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</si>
  <si>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</si>
  <si>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</si>
  <si>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</si>
  <si>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</si>
  <si>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</si>
  <si>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</si>
  <si>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</si>
  <si>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</si>
  <si>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</si>
  <si>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</si>
  <si>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</si>
  <si>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</si>
  <si>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</si>
  <si>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</si>
  <si>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</si>
  <si>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</si>
  <si>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</si>
  <si>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</si>
  <si>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</si>
  <si>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</si>
  <si>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</si>
  <si>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</si>
  <si>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</si>
  <si>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</si>
  <si>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</si>
  <si>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</si>
  <si>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</si>
  <si>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</si>
  <si>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</si>
  <si>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</si>
  <si>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</si>
  <si>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</si>
  <si>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</si>
  <si>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</si>
  <si>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</si>
  <si>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</si>
  <si>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</si>
  <si>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</si>
  <si>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</si>
  <si>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</si>
  <si>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</si>
  <si>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</si>
  <si>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</si>
  <si>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</si>
  <si>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</si>
  <si>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</si>
  <si>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</si>
  <si>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</si>
  <si>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</si>
  <si>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</si>
  <si>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</si>
  <si>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</si>
  <si>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</si>
  <si>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</si>
  <si>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</si>
  <si>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</si>
  <si>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</si>
  <si>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</si>
  <si>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</si>
  <si>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</si>
  <si>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</si>
  <si>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</si>
  <si>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</si>
  <si>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</si>
  <si>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</si>
  <si>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</si>
  <si>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</si>
  <si>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</si>
  <si>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</si>
  <si>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</si>
  <si>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</si>
  <si>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</si>
  <si>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</si>
  <si>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</si>
  <si>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</si>
  <si>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</si>
  <si>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</si>
  <si>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</si>
  <si>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</si>
  <si>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</si>
  <si>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</si>
  <si>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</si>
  <si>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</si>
  <si>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</si>
  <si>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</si>
  <si>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</si>
  <si>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</si>
  <si>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</si>
  <si>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</si>
  <si>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</si>
  <si>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</si>
  <si>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</si>
  <si>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</si>
  <si>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</si>
  <si>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</si>
  <si>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</si>
  <si>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</si>
  <si>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</si>
  <si>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</si>
  <si>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</si>
  <si>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</si>
  <si>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</si>
  <si>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</si>
  <si>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</si>
  <si>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</si>
  <si>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</si>
  <si>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</si>
  <si>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</si>
  <si>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</si>
  <si>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</si>
  <si>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</si>
  <si>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</si>
  <si>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</si>
  <si>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</si>
  <si>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</si>
  <si>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</si>
  <si>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</si>
  <si>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</si>
  <si>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</si>
  <si>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</si>
  <si>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</si>
  <si>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</si>
  <si>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</si>
  <si>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</si>
  <si>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</si>
  <si>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</si>
  <si>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</si>
  <si>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</si>
  <si>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</si>
  <si>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</si>
  <si>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</si>
  <si>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</si>
  <si>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</si>
  <si>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</si>
  <si>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</si>
  <si>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</si>
  <si>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</si>
  <si>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</si>
  <si>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</si>
  <si>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</si>
  <si>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</si>
  <si>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</si>
  <si>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</si>
  <si>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</si>
  <si>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</si>
  <si>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</si>
  <si>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</si>
  <si>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</si>
  <si>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</si>
  <si>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</si>
  <si>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</si>
  <si>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</si>
  <si>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</si>
  <si>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</si>
  <si>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</si>
  <si>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</si>
  <si>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</si>
  <si>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</si>
  <si>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</si>
  <si>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</si>
  <si>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</si>
  <si>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</si>
  <si>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</si>
  <si>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</si>
  <si>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</si>
  <si>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</si>
  <si>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</si>
  <si>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</si>
  <si>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</si>
  <si>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</si>
  <si>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</si>
  <si>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</si>
  <si>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</si>
  <si>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</si>
  <si>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</si>
  <si>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</si>
  <si>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</si>
  <si>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</si>
  <si>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</si>
  <si>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</si>
  <si>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</si>
  <si>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</si>
  <si>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</si>
  <si>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</si>
  <si>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</si>
  <si>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</si>
  <si>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</si>
  <si>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</si>
  <si>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</si>
  <si>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</si>
  <si>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</si>
  <si>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</si>
  <si>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</si>
  <si>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</si>
  <si>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</si>
  <si>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</si>
  <si>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</si>
  <si>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</si>
  <si>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</si>
  <si>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</si>
  <si>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</si>
  <si>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</si>
  <si>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</si>
  <si>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</si>
  <si>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</si>
  <si>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</si>
  <si>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</si>
  <si>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</si>
  <si>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</si>
  <si>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</si>
  <si>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</si>
  <si>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</si>
  <si>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</si>
  <si>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</si>
  <si>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</si>
  <si>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</si>
  <si>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</si>
  <si>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</si>
  <si>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</si>
  <si>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</si>
  <si>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</si>
  <si>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</si>
  <si>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</si>
  <si>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</si>
  <si>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</si>
  <si>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</si>
  <si>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</si>
  <si>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</si>
  <si>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</si>
  <si>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</si>
  <si>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</si>
  <si>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</si>
  <si>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</si>
  <si>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</si>
  <si>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</si>
  <si>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</si>
  <si>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</si>
  <si>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</si>
  <si>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</si>
  <si>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</si>
  <si>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</si>
  <si>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</si>
  <si>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</si>
  <si>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</si>
  <si>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</si>
  <si>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</si>
  <si>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</si>
  <si>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</si>
  <si>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</si>
  <si>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</si>
  <si>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</si>
  <si>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</si>
  <si>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</si>
  <si>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</si>
  <si>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</si>
  <si>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</si>
  <si>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</si>
  <si>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</si>
  <si>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</si>
  <si>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</si>
  <si>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</si>
  <si>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</si>
  <si>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</si>
  <si>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</si>
  <si>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</si>
  <si>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</si>
  <si>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</si>
  <si>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</si>
  <si>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</si>
  <si>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</si>
  <si>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</si>
  <si>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</si>
  <si>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</si>
  <si>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</si>
  <si>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</si>
  <si>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</si>
  <si>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</si>
  <si>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</si>
  <si>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</si>
  <si>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</si>
  <si>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</si>
  <si>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</si>
  <si>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</si>
  <si>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</si>
  <si>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</si>
  <si>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</si>
  <si>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</si>
  <si>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</si>
  <si>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</si>
  <si>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</si>
  <si>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</si>
  <si>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</si>
  <si>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</si>
  <si>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</si>
  <si>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</si>
  <si>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</si>
  <si>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</si>
  <si>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</si>
  <si>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</si>
  <si>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</si>
  <si>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</si>
  <si>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</si>
  <si>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</si>
  <si>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</si>
  <si>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</si>
  <si>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</si>
  <si>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</si>
  <si>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</si>
  <si>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</si>
  <si>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</si>
  <si>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</si>
  <si>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</si>
  <si>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</si>
  <si>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</si>
  <si>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</si>
  <si>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</si>
  <si>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</si>
  <si>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</si>
  <si>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</si>
  <si>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</si>
  <si>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</si>
  <si>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</si>
  <si>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</si>
  <si>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</si>
  <si>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</si>
  <si>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</si>
  <si>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</si>
  <si>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</si>
  <si>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</si>
  <si>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</si>
  <si>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</si>
  <si>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</si>
  <si>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</si>
  <si>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</si>
  <si>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</si>
  <si>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</si>
  <si>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</si>
  <si>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</si>
  <si>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</si>
  <si>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</si>
  <si>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</si>
  <si>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</si>
  <si>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</si>
  <si>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</si>
  <si>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</si>
  <si>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</si>
  <si>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</si>
  <si>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</si>
  <si>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</si>
  <si>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</si>
  <si>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</si>
  <si>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</si>
  <si>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</si>
  <si>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</si>
  <si>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</si>
  <si>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</si>
  <si>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</si>
  <si>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</si>
  <si>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</si>
  <si>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</si>
  <si>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</si>
  <si>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</si>
  <si>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</si>
  <si>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</si>
  <si>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</si>
  <si>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</si>
  <si>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</si>
  <si>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</si>
  <si>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</si>
  <si>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</si>
  <si>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</si>
  <si>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</si>
  <si>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</si>
  <si>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</si>
  <si>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</si>
  <si>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</si>
  <si>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</si>
  <si>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</si>
  <si>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</si>
  <si>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</si>
  <si>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</si>
  <si>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</si>
  <si>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</si>
  <si>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</si>
  <si>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</si>
  <si>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</si>
  <si>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</si>
  <si>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</si>
  <si>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</si>
  <si>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</si>
  <si>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</si>
  <si>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</si>
  <si>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</si>
  <si>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</si>
  <si>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</si>
  <si>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</si>
  <si>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</si>
  <si>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</si>
  <si>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</si>
  <si>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</si>
  <si>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</si>
  <si>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</si>
  <si>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</si>
  <si>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</si>
  <si>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</si>
  <si>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</si>
  <si>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</si>
  <si>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</si>
  <si>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</si>
  <si>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</si>
  <si>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</si>
  <si>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</si>
  <si>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</si>
  <si>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</si>
  <si>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</si>
  <si>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</si>
  <si>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</si>
  <si>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</si>
  <si>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</si>
  <si>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</si>
  <si>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</si>
  <si>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</si>
  <si>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</si>
  <si>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</si>
  <si>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</si>
  <si>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</si>
  <si>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</si>
  <si>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</si>
  <si>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</si>
  <si>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</si>
  <si>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</si>
  <si>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</si>
  <si>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</si>
  <si>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</si>
  <si>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</si>
  <si>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</si>
  <si>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</si>
  <si>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</si>
  <si>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</si>
  <si>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</si>
  <si>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</si>
  <si>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</si>
  <si>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</si>
  <si>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</si>
  <si>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</si>
  <si>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</si>
  <si>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</si>
  <si>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</si>
  <si>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</si>
  <si>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</si>
  <si>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</si>
  <si>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</si>
  <si>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</si>
  <si>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</si>
  <si>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</si>
  <si>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</si>
  <si>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</si>
  <si>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</si>
  <si>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</si>
  <si>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</si>
  <si>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</si>
  <si>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</si>
  <si>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</si>
  <si>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</si>
  <si>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</si>
  <si>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</si>
  <si>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</si>
  <si>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</si>
  <si>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</si>
  <si>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</si>
  <si>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</si>
  <si>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</si>
  <si>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</si>
  <si>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</si>
  <si>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</si>
  <si>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</si>
  <si>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</si>
  <si>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</si>
  <si>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</si>
  <si>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</si>
  <si>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</si>
  <si>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</si>
  <si>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</si>
  <si>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</si>
  <si>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</si>
  <si>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</si>
  <si>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</si>
  <si>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</si>
  <si>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</si>
  <si>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</si>
  <si>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</si>
  <si>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</si>
  <si>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</si>
  <si>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</si>
  <si>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</si>
  <si>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</si>
  <si>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</si>
  <si>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</si>
  <si>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</si>
  <si>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</si>
  <si>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</si>
  <si>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</si>
  <si>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</si>
  <si>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</si>
  <si>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</si>
  <si>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</si>
  <si>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</si>
  <si>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</si>
  <si>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</si>
  <si>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</si>
  <si>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</si>
  <si>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</si>
  <si>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</si>
  <si>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</si>
  <si>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</si>
  <si>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</si>
  <si>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</si>
  <si>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</si>
  <si>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</si>
  <si>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</si>
  <si>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</si>
  <si>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</si>
  <si>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</si>
  <si>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</si>
  <si>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</si>
  <si>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</si>
  <si>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</si>
  <si>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</si>
  <si>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</si>
  <si>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</si>
  <si>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</si>
  <si>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</si>
  <si>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</si>
  <si>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</si>
  <si>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</si>
  <si>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</si>
  <si>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</si>
  <si>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</si>
  <si>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</si>
  <si>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</si>
  <si>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</si>
  <si>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</si>
  <si>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</si>
  <si>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</si>
  <si>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</si>
  <si>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</si>
  <si>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</si>
  <si>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</si>
  <si>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</si>
  <si>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</si>
  <si>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</si>
  <si>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</si>
  <si>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</si>
  <si>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</si>
  <si>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</si>
  <si>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</si>
  <si>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</si>
  <si>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</si>
  <si>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</si>
  <si>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</si>
  <si>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</si>
  <si>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</si>
  <si>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</si>
  <si>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</si>
  <si>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</si>
  <si>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</si>
  <si>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</si>
  <si>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</si>
  <si>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</si>
  <si>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</si>
  <si>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</si>
  <si>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</si>
  <si>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</si>
  <si>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</si>
  <si>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</si>
  <si>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</si>
  <si>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</si>
  <si>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</si>
  <si>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</si>
  <si>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</si>
  <si>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</si>
  <si>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</si>
  <si>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</si>
  <si>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</si>
  <si>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</si>
  <si>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</si>
  <si>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</si>
  <si>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</si>
  <si>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</si>
  <si>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</si>
  <si>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</si>
  <si>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</si>
  <si>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</si>
  <si>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</si>
  <si>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</si>
  <si>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</si>
  <si>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</si>
  <si>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</si>
  <si>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</si>
  <si>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</si>
  <si>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</si>
  <si>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</si>
  <si>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</si>
  <si>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</si>
  <si>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</si>
  <si>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</si>
  <si>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</si>
  <si>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</si>
  <si>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</si>
  <si>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</si>
  <si>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</si>
  <si>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</si>
  <si>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</si>
  <si>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</si>
  <si>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</si>
  <si>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</si>
  <si>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</si>
  <si>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</si>
  <si>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</si>
  <si>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</si>
  <si>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</si>
  <si>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</si>
  <si>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</si>
  <si>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</si>
  <si>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</si>
  <si>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</si>
  <si>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</si>
  <si>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</si>
  <si>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</si>
  <si>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</si>
  <si>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</si>
  <si>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</si>
  <si>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</si>
  <si>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</si>
  <si>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</si>
  <si>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</si>
  <si>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</si>
  <si>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</si>
  <si>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</si>
  <si>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</si>
  <si>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</si>
  <si>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</si>
  <si>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</si>
  <si>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</si>
  <si>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</si>
  <si>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</si>
  <si>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</si>
  <si>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</si>
  <si>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</si>
  <si>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</si>
  <si>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</si>
  <si>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</si>
  <si>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</si>
  <si>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</si>
  <si>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</si>
  <si>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</si>
  <si>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</si>
  <si>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</si>
  <si>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</si>
  <si>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</si>
  <si>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</si>
  <si>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</si>
  <si>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</si>
  <si>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</si>
  <si>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</si>
  <si>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</si>
  <si>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</si>
  <si>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</si>
  <si>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</si>
  <si>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</si>
  <si>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</si>
  <si>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</si>
  <si>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</si>
  <si>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</si>
  <si>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</si>
  <si>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</si>
  <si>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</si>
  <si>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</si>
  <si>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</si>
  <si>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</si>
  <si>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</si>
  <si>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</si>
  <si>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</si>
  <si>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</si>
  <si>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</si>
  <si>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</si>
  <si>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</si>
  <si>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</si>
  <si>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</si>
  <si>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</si>
  <si>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</si>
  <si>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</si>
  <si>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</si>
  <si>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</si>
  <si>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</si>
  <si>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</si>
  <si>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</si>
  <si>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</si>
  <si>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</si>
  <si>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</si>
  <si>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</si>
  <si>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</si>
  <si>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</si>
  <si>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</si>
  <si>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</si>
  <si>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</si>
  <si>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</si>
  <si>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</si>
  <si>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</si>
  <si>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</si>
  <si>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</si>
  <si>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</si>
  <si>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</si>
  <si>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</si>
  <si>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</si>
  <si>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</si>
  <si>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</si>
  <si>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</si>
  <si>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</si>
  <si>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</si>
  <si>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</si>
  <si>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</si>
  <si>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</si>
  <si>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</si>
  <si>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</si>
  <si>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</si>
  <si>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</si>
  <si>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</si>
  <si>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</si>
  <si>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</si>
  <si>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</si>
  <si>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</si>
  <si>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</si>
  <si>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</si>
  <si>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</si>
  <si>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</si>
  <si>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</si>
  <si>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</si>
  <si>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</si>
  <si>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</si>
  <si>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</si>
  <si>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</si>
  <si>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</si>
  <si>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</si>
  <si>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</si>
  <si>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</si>
  <si>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</si>
  <si>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</si>
  <si>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</si>
  <si>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</si>
  <si>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</si>
  <si>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</si>
  <si>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</si>
  <si>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</si>
  <si>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</si>
  <si>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</si>
  <si>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</si>
  <si>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</si>
  <si>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</si>
  <si>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</si>
  <si>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</si>
  <si>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</si>
  <si>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</si>
  <si>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</si>
  <si>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</si>
  <si>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</si>
  <si>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</si>
  <si>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</si>
  <si>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</si>
  <si>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</si>
  <si>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</si>
  <si>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</si>
  <si>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</si>
  <si>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</si>
  <si>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</si>
  <si>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</si>
  <si>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</si>
  <si>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</si>
  <si>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</si>
  <si>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</si>
  <si>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</si>
  <si>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</si>
  <si>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</si>
  <si>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</si>
  <si>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</si>
  <si>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</si>
  <si>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</si>
  <si>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</si>
  <si>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</si>
  <si>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</si>
  <si>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</si>
  <si>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</si>
  <si>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</si>
  <si>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</si>
  <si>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</si>
  <si>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</si>
  <si>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</si>
  <si>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</si>
  <si>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</si>
  <si>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</si>
  <si>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</si>
  <si>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</si>
  <si>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</si>
  <si>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</si>
  <si>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</si>
  <si>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</si>
  <si>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</si>
  <si>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</si>
  <si>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</si>
  <si>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</si>
  <si>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</si>
  <si>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</si>
  <si>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</si>
  <si>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</si>
  <si>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</si>
  <si>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</si>
  <si>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</si>
  <si>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</si>
  <si>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</si>
  <si>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</si>
  <si>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</si>
  <si>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</si>
  <si>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</si>
  <si>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</si>
  <si>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</si>
  <si>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</si>
  <si>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</si>
  <si>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</si>
  <si>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</si>
  <si>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</si>
  <si>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</si>
  <si>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</si>
  <si>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</si>
  <si>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</si>
  <si>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</si>
  <si>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</si>
  <si>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</si>
  <si>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</si>
  <si>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</si>
  <si>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</si>
  <si>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</si>
  <si>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</si>
  <si>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</si>
  <si>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</si>
  <si>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</si>
  <si>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</si>
  <si>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</si>
  <si>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</si>
  <si>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</si>
  <si>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</si>
  <si>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</si>
  <si>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</si>
  <si>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</si>
  <si>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</si>
  <si>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</si>
  <si>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</si>
  <si>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</si>
  <si>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</si>
  <si>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</si>
  <si>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</si>
  <si>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</si>
  <si>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</si>
  <si>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</si>
  <si>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</si>
  <si>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</si>
  <si>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</si>
  <si>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</si>
  <si>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</si>
  <si>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</si>
  <si>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</si>
  <si>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</si>
  <si>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</si>
  <si>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</si>
  <si>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</si>
  <si>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</si>
  <si>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</si>
  <si>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</si>
  <si>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</si>
  <si>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</si>
  <si>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</si>
  <si>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</si>
  <si>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</si>
  <si>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</si>
  <si>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</si>
  <si>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</si>
  <si>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</si>
  <si>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</si>
  <si>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</si>
  <si>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</si>
  <si>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</si>
  <si>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</si>
  <si>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</si>
  <si>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</si>
  <si>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</si>
  <si>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</si>
  <si>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</si>
  <si>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</si>
  <si>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</si>
  <si>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</si>
  <si>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</si>
  <si>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</si>
  <si>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</si>
  <si>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</si>
  <si>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</si>
  <si>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</si>
  <si>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</si>
  <si>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</si>
  <si>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</si>
  <si>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</si>
  <si>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</si>
  <si>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</si>
  <si>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</si>
  <si>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</si>
  <si>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</si>
  <si>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</si>
  <si>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</si>
  <si>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</si>
  <si>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</si>
  <si>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</si>
  <si>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</si>
  <si>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</si>
  <si>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</si>
  <si>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</si>
  <si>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</si>
  <si>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</si>
  <si>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</si>
  <si>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</si>
  <si>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</si>
  <si>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</si>
  <si>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</si>
  <si>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</si>
  <si>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</si>
  <si>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</si>
  <si>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</si>
  <si>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</si>
  <si>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</si>
  <si>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</si>
  <si>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</si>
  <si>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</si>
  <si>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</si>
  <si>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</si>
  <si>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</si>
  <si>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</si>
  <si>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</si>
  <si>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</si>
  <si>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</si>
  <si>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</si>
  <si>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</si>
  <si>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</si>
  <si>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</si>
  <si>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</si>
  <si>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</si>
  <si>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</si>
  <si>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</si>
  <si>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</si>
  <si>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</si>
  <si>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</si>
  <si>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</si>
  <si>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</si>
  <si>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</si>
  <si>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</si>
  <si>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</si>
  <si>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</si>
  <si>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</si>
  <si>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</si>
  <si>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</si>
  <si>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</si>
  <si>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</si>
  <si>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</si>
  <si>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</si>
  <si>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</si>
  <si>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</si>
  <si>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</si>
  <si>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</si>
  <si>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</si>
  <si>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</si>
  <si>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</si>
  <si>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</si>
  <si>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</si>
  <si>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</si>
  <si>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</si>
  <si>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</si>
  <si>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</si>
  <si>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</si>
  <si>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</si>
  <si>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</si>
  <si>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</si>
  <si>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</si>
  <si>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</si>
  <si>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</si>
  <si>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</si>
  <si>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</si>
  <si>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</si>
  <si>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</si>
  <si>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</si>
  <si>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</si>
  <si>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</si>
  <si>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</si>
  <si>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</si>
  <si>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</si>
  <si>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</si>
  <si>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</si>
  <si>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</si>
  <si>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</si>
  <si>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</si>
  <si>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</si>
  <si>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</si>
  <si>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</si>
  <si>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</si>
  <si>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</si>
  <si>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</si>
  <si>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</si>
  <si>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</si>
  <si>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</si>
  <si>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</si>
  <si>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</si>
  <si>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</si>
  <si>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</si>
  <si>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</si>
  <si>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</si>
  <si>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</si>
  <si>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</si>
  <si>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</si>
  <si>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</si>
  <si>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</si>
  <si>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</si>
  <si>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</si>
  <si>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</si>
  <si>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</si>
  <si>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</si>
  <si>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</si>
  <si>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</si>
  <si>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</si>
  <si>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</si>
  <si>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</si>
  <si>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</si>
  <si>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</si>
  <si>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</si>
  <si>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</si>
  <si>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</si>
  <si>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</si>
  <si>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</si>
  <si>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</si>
  <si>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</si>
  <si>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</si>
  <si>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</si>
  <si>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</si>
  <si>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</si>
  <si>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</si>
  <si>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</si>
  <si>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</si>
  <si>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</si>
  <si>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</si>
  <si>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</si>
  <si>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</si>
  <si>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</si>
  <si>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</si>
  <si>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</si>
  <si>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</si>
  <si>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</si>
  <si>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</si>
  <si>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</si>
  <si>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</si>
  <si>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</si>
  <si>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</si>
  <si>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</si>
  <si>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</si>
  <si>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</si>
  <si>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</si>
  <si>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</si>
  <si>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</si>
  <si>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</si>
  <si>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</si>
  <si>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</si>
  <si>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</si>
  <si>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</si>
  <si>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</si>
  <si>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</si>
  <si>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</si>
  <si>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</si>
  <si>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</si>
  <si>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</si>
  <si>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</si>
  <si>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</si>
  <si>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</si>
  <si>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</si>
  <si>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</si>
  <si>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</si>
  <si>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</si>
  <si>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</si>
  <si>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</si>
  <si>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</si>
  <si>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</si>
  <si>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</si>
  <si>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</si>
  <si>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</si>
  <si>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</si>
  <si>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</si>
  <si>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</si>
  <si>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</si>
  <si>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</si>
  <si>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</si>
  <si>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</si>
  <si>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</si>
  <si>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</si>
  <si>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</si>
  <si>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</si>
  <si>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</si>
  <si>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</si>
  <si>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</si>
  <si>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</si>
  <si>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</si>
  <si>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</si>
  <si>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</si>
  <si>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</si>
  <si>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</si>
  <si>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</si>
  <si>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</si>
  <si>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</si>
  <si>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</si>
  <si>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</si>
  <si>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</si>
  <si>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</si>
  <si>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</si>
  <si>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</si>
  <si>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</si>
  <si>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</si>
  <si>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</si>
  <si>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</si>
  <si>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</si>
  <si>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</si>
  <si>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</si>
  <si>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</si>
  <si>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</si>
  <si>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</si>
  <si>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</si>
  <si>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</si>
  <si>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</si>
  <si>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</si>
  <si>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</si>
  <si>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</si>
  <si>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</si>
  <si>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</si>
  <si>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</si>
  <si>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</si>
  <si>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</si>
  <si>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</si>
  <si>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</si>
  <si>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</si>
  <si>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</si>
  <si>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</si>
  <si>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</si>
  <si>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</si>
  <si>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</si>
  <si>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</si>
  <si>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</si>
  <si>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</si>
  <si>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</si>
  <si>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</si>
  <si>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</si>
  <si>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</si>
  <si>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</si>
  <si>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</si>
  <si>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</si>
  <si>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</si>
  <si>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</si>
  <si>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</si>
  <si>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</si>
  <si>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</si>
  <si>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</si>
  <si>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</si>
  <si>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</si>
  <si>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</si>
  <si>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</si>
  <si>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</si>
  <si>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</si>
  <si>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</si>
  <si>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</si>
  <si>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</si>
  <si>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</si>
  <si>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</si>
  <si>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</si>
  <si>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</si>
  <si>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</si>
  <si>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</si>
  <si>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</si>
  <si>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</si>
  <si>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</si>
  <si>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</si>
  <si>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</si>
  <si>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</si>
  <si>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</si>
  <si>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</si>
  <si>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</si>
  <si>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</si>
  <si>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</si>
  <si>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</si>
  <si>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</si>
  <si>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</si>
  <si>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</si>
  <si>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</si>
  <si>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</si>
  <si>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</si>
  <si>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</si>
  <si>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</si>
  <si>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</si>
  <si>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</si>
  <si>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</si>
  <si>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</si>
  <si>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</si>
  <si>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</si>
  <si>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</si>
  <si>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</si>
  <si>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</si>
  <si>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</si>
  <si>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</si>
  <si>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</si>
  <si>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</si>
  <si>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</si>
  <si>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</si>
  <si>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</si>
  <si>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</si>
  <si>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</si>
  <si>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</si>
  <si>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</si>
  <si>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</si>
  <si>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</si>
  <si>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</si>
  <si>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</si>
  <si>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</si>
  <si>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</si>
  <si>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</si>
  <si>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</si>
  <si>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</si>
  <si>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</si>
  <si>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</si>
  <si>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</si>
  <si>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</si>
  <si>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</si>
  <si>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</si>
  <si>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</si>
  <si>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</si>
  <si>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</si>
  <si>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</si>
  <si>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</si>
  <si>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</si>
  <si>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</si>
  <si>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</si>
  <si>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</si>
  <si>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</si>
  <si>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</si>
  <si>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</si>
  <si>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</si>
  <si>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</si>
  <si>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</si>
  <si>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</si>
  <si>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</si>
  <si>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</si>
  <si>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</si>
  <si>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</si>
  <si>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</si>
  <si>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</si>
  <si>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</si>
  <si>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</si>
  <si>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</si>
  <si>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</si>
  <si>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</si>
  <si>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</si>
  <si>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</si>
  <si>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</si>
  <si>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</si>
  <si>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</si>
  <si>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</si>
  <si>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</si>
  <si>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</si>
  <si>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</si>
  <si>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</si>
  <si>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</si>
  <si>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</si>
  <si>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</si>
  <si>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</si>
  <si>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</si>
  <si>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</si>
  <si>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</si>
  <si>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</si>
  <si>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</si>
  <si>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</si>
  <si>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</si>
  <si>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</si>
  <si>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</si>
  <si>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</si>
  <si>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</si>
  <si>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</si>
  <si>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</si>
  <si>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</si>
  <si>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</si>
  <si>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</si>
  <si>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</si>
  <si>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</si>
  <si>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</si>
  <si>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</si>
  <si>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</si>
  <si>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</si>
  <si>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</si>
  <si>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</si>
  <si>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</si>
  <si>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</si>
  <si>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</si>
  <si>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</si>
  <si>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</si>
  <si>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</si>
  <si>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</si>
  <si>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</si>
  <si>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</si>
  <si>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</si>
  <si>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</si>
  <si>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</si>
  <si>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</si>
  <si>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</si>
  <si>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</si>
  <si>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</si>
  <si>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</si>
  <si>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</si>
  <si>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</si>
  <si>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</si>
  <si>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</si>
  <si>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</si>
  <si>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</si>
  <si>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</si>
  <si>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</si>
  <si>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</si>
  <si>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</si>
  <si>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</si>
  <si>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</si>
  <si>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</si>
  <si>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</si>
  <si>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</si>
  <si>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</si>
  <si>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</si>
  <si>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</si>
  <si>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</si>
  <si>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</si>
  <si>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</si>
  <si>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</si>
  <si>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</si>
  <si>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</si>
  <si>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</si>
  <si>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</si>
  <si>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</si>
  <si>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</si>
  <si>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</si>
  <si>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</si>
  <si>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</si>
  <si>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</si>
  <si>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</si>
  <si>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</si>
  <si>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</si>
  <si>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</si>
  <si>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</si>
  <si>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</si>
  <si>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</si>
  <si>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</si>
  <si>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</si>
  <si>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</si>
  <si>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</si>
  <si>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</si>
  <si>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</si>
  <si>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</si>
  <si>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</si>
  <si>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</si>
  <si>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</si>
  <si>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</si>
  <si>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</si>
  <si>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</si>
  <si>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</si>
  <si>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</si>
  <si>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</si>
  <si>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</si>
  <si>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</si>
  <si>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</si>
  <si>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</si>
  <si>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</si>
  <si>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</si>
  <si>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</si>
  <si>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</si>
  <si>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</si>
  <si>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</si>
  <si>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</si>
  <si>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</si>
  <si>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</si>
  <si>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</si>
  <si>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</si>
  <si>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</si>
  <si>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</si>
  <si>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</si>
  <si>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</si>
  <si>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</si>
  <si>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</si>
  <si>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</si>
  <si>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</si>
  <si>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</si>
  <si>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</si>
  <si>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</si>
  <si>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</si>
  <si>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</si>
  <si>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</si>
  <si>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</si>
  <si>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</si>
  <si>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</si>
  <si>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</si>
  <si>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</si>
  <si>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</si>
  <si>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</si>
  <si>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</si>
  <si>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</si>
  <si>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</si>
  <si>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</si>
  <si>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</si>
  <si>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</si>
  <si>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</si>
  <si>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</si>
  <si>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</si>
  <si>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</si>
  <si>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</si>
  <si>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</si>
  <si>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</si>
  <si>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</si>
  <si>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</si>
  <si>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</si>
  <si>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</si>
  <si>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</si>
  <si>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</si>
  <si>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</si>
  <si>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</si>
  <si>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</si>
  <si>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</si>
  <si>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</si>
  <si>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</si>
  <si>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</si>
  <si>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</si>
  <si>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</si>
  <si>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</si>
  <si>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</si>
  <si>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</si>
  <si>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</si>
  <si>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</si>
  <si>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</si>
  <si>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</si>
  <si>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</si>
  <si>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</si>
  <si>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</si>
  <si>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</si>
  <si>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</si>
  <si>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</si>
  <si>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</si>
  <si>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</si>
  <si>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</si>
  <si>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</si>
  <si>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</si>
  <si>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</si>
  <si>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</si>
  <si>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</si>
  <si>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</si>
  <si>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</si>
  <si>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</si>
  <si>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</si>
  <si>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</si>
  <si>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</si>
  <si>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</si>
  <si>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</si>
  <si>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</si>
  <si>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</si>
  <si>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</si>
  <si>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</si>
  <si>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</si>
  <si>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</si>
  <si>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</si>
  <si>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</si>
  <si>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</si>
  <si>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</si>
  <si>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</si>
  <si>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</si>
  <si>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</si>
  <si>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</si>
  <si>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</si>
  <si>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</si>
  <si>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</si>
  <si>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</si>
  <si>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</si>
  <si>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</si>
  <si>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</si>
  <si>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</si>
  <si>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</si>
  <si>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</si>
  <si>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</si>
  <si>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</si>
  <si>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</si>
  <si>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</si>
  <si>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</si>
  <si>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</si>
  <si>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</si>
  <si>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</si>
  <si>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</si>
  <si>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</si>
  <si>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</si>
  <si>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</si>
  <si>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</si>
  <si>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</si>
  <si>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</si>
  <si>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</si>
  <si>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</si>
  <si>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</si>
  <si>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</si>
  <si>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</si>
  <si>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</si>
  <si>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</si>
  <si>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</si>
  <si>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</si>
  <si>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</si>
  <si>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</si>
  <si>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</si>
  <si>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</si>
  <si>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</si>
  <si>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</si>
  <si>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</si>
  <si>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</si>
  <si>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</si>
  <si>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</si>
  <si>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</si>
  <si>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</si>
  <si>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</si>
  <si>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</si>
  <si>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</si>
  <si>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</si>
  <si>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</si>
  <si>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</si>
  <si>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</si>
  <si>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</si>
  <si>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</si>
  <si>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</si>
  <si>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</si>
  <si>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</si>
  <si>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</si>
  <si>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</si>
  <si>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</si>
  <si>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</si>
  <si>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</si>
  <si>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</si>
  <si>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</si>
  <si>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</si>
  <si>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</si>
  <si>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</si>
  <si>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</si>
  <si>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</si>
  <si>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</si>
  <si>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</si>
  <si>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</si>
  <si>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</si>
  <si>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</si>
  <si>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</si>
  <si>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</si>
  <si>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</si>
  <si>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</si>
  <si>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</si>
  <si>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</si>
  <si>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</si>
  <si>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</si>
  <si>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</si>
  <si>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</si>
  <si>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</si>
  <si>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</si>
  <si>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</si>
  <si>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</si>
  <si>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</si>
  <si>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</si>
  <si>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</si>
  <si>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</si>
  <si>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</si>
  <si>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</si>
  <si>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</si>
  <si>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</si>
  <si>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</si>
  <si>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</si>
  <si>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</si>
  <si>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</si>
  <si>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</si>
  <si>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</si>
  <si>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</si>
  <si>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</si>
  <si>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</si>
  <si>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</si>
  <si>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</si>
  <si>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</si>
  <si>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</si>
  <si>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</si>
  <si>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</si>
  <si>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</si>
  <si>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</si>
  <si>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</si>
  <si>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</si>
  <si>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</si>
  <si>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</si>
  <si>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</si>
  <si>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</si>
  <si>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</si>
  <si>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</si>
  <si>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</si>
  <si>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</si>
  <si>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</si>
  <si>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</si>
  <si>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</si>
  <si>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</si>
  <si>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</si>
  <si>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</si>
  <si>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</si>
  <si>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</si>
  <si>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</si>
  <si>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</si>
  <si>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</si>
  <si>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</si>
  <si>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</si>
  <si>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</si>
  <si>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</si>
  <si>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</si>
  <si>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</si>
  <si>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</si>
  <si>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</si>
  <si>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</si>
  <si>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</si>
  <si>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</si>
  <si>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</si>
  <si>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</si>
  <si>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</si>
  <si>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</si>
  <si>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</si>
  <si>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</si>
  <si>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</si>
  <si>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</si>
  <si>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</si>
  <si>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</si>
  <si>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</si>
  <si>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</si>
  <si>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</si>
  <si>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</si>
  <si>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</si>
  <si>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</si>
  <si>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</si>
  <si>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</si>
  <si>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</si>
  <si>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</si>
  <si>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</si>
  <si>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</si>
  <si>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</si>
  <si>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</si>
  <si>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</si>
  <si>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</si>
  <si>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</si>
  <si>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</si>
  <si>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</si>
  <si>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</si>
  <si>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</si>
  <si>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</si>
  <si>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</si>
  <si>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</si>
  <si>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</si>
  <si>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</si>
  <si>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</si>
  <si>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</si>
  <si>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</si>
  <si>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</si>
  <si>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</si>
  <si>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</si>
  <si>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</si>
  <si>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</si>
  <si>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</si>
  <si>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</si>
  <si>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</si>
  <si>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</si>
  <si>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</si>
  <si>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</si>
  <si>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</si>
  <si>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</si>
  <si>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</si>
  <si>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</si>
  <si>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</si>
  <si>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</si>
  <si>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</si>
  <si>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</si>
  <si>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</si>
  <si>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</si>
  <si>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</si>
  <si>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</si>
  <si>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</si>
  <si>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</si>
  <si>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</si>
  <si>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</si>
  <si>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</si>
  <si>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</si>
  <si>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</si>
  <si>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</si>
  <si>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</si>
  <si>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</si>
  <si>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</si>
  <si>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</si>
  <si>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</si>
  <si>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</si>
  <si>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</si>
  <si>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</si>
  <si>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</si>
  <si>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</si>
  <si>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</si>
  <si>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</si>
  <si>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</si>
  <si>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</si>
  <si>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</si>
  <si>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</si>
  <si>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</si>
  <si>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</si>
  <si>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</si>
  <si>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</si>
  <si>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</si>
  <si>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</si>
  <si>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</si>
  <si>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</si>
  <si>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</si>
  <si>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</si>
  <si>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</si>
  <si>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</si>
  <si>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</si>
  <si>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</si>
  <si>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</si>
  <si>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</si>
  <si>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</si>
  <si>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</si>
  <si>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</si>
  <si>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</si>
  <si>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</si>
  <si>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</si>
  <si>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</si>
  <si>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</si>
  <si>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</si>
  <si>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</si>
  <si>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</si>
  <si>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</si>
  <si>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</si>
  <si>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</si>
  <si>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</si>
  <si>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</si>
  <si>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</si>
  <si>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</si>
  <si>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</si>
  <si>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</si>
  <si>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</si>
  <si>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</si>
  <si>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</si>
  <si>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</si>
  <si>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</si>
  <si>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</si>
  <si>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</si>
  <si>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</si>
  <si>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</si>
  <si>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</si>
  <si>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</si>
  <si>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</si>
  <si>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</si>
  <si>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</si>
  <si>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</si>
  <si>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</si>
  <si>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</si>
  <si>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</si>
  <si>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</si>
  <si>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</si>
  <si>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</si>
  <si>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</si>
  <si>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</si>
  <si>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</si>
  <si>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</si>
  <si>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</si>
  <si>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</si>
  <si>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</si>
  <si>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</si>
  <si>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</si>
  <si>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</si>
  <si>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</si>
  <si>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</si>
  <si>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</si>
  <si>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</si>
  <si>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</si>
  <si>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</si>
  <si>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</si>
  <si>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</si>
  <si>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</si>
  <si>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</si>
  <si>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</si>
  <si>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</si>
  <si>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</si>
  <si>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</si>
  <si>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</si>
  <si>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</si>
  <si>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</si>
  <si>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</si>
  <si>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</si>
  <si>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</si>
  <si>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</si>
  <si>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</si>
  <si>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</si>
  <si>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</si>
  <si>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</si>
  <si>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</si>
  <si>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</si>
  <si>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</si>
  <si>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</si>
  <si>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</si>
  <si>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</si>
  <si>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</si>
  <si>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</si>
  <si>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</si>
  <si>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</si>
  <si>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</si>
  <si>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</si>
  <si>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</si>
  <si>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</si>
  <si>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</si>
  <si>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</si>
  <si>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</si>
  <si>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</si>
  <si>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</si>
  <si>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</si>
  <si>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</si>
  <si>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</si>
  <si>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</si>
  <si>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</si>
  <si>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</si>
  <si>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</si>
  <si>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</si>
  <si>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</si>
  <si>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</si>
  <si>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</si>
  <si>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</si>
  <si>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</si>
  <si>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</si>
  <si>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</si>
  <si>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</si>
  <si>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</si>
  <si>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</si>
  <si>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</si>
  <si>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</si>
  <si>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</si>
  <si>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</si>
  <si>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</si>
  <si>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</si>
  <si>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</si>
  <si>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</si>
  <si>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</si>
  <si>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</si>
  <si>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</si>
  <si>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</si>
  <si>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</si>
  <si>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</si>
  <si>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</si>
  <si>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</si>
  <si>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</si>
  <si>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</si>
  <si>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</si>
  <si>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</si>
  <si>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</si>
  <si>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</si>
  <si>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</si>
  <si>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</si>
  <si>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</si>
  <si>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</si>
  <si>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</si>
  <si>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</si>
  <si>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</si>
  <si>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</si>
  <si>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</si>
  <si>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</si>
  <si>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</si>
  <si>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</si>
  <si>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</si>
  <si>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</si>
  <si>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</si>
  <si>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</si>
  <si>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</si>
  <si>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</si>
  <si>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</si>
  <si>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</si>
  <si>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</si>
  <si>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</si>
  <si>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</si>
  <si>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</si>
  <si>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</si>
  <si>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</si>
  <si>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</si>
  <si>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</si>
  <si>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</si>
  <si>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</si>
  <si>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</si>
  <si>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</si>
  <si>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</si>
  <si>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</si>
  <si>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</si>
  <si>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</si>
  <si>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</si>
  <si>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</si>
  <si>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</si>
  <si>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</si>
  <si>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</si>
  <si>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</si>
  <si>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</si>
  <si>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</si>
  <si>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</si>
  <si>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</si>
  <si>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</si>
  <si>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</si>
  <si>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</si>
  <si>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</si>
  <si>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</si>
  <si>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</si>
  <si>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</si>
  <si>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</si>
  <si>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</si>
  <si>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</si>
  <si>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</si>
  <si>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</si>
  <si>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</si>
  <si>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</si>
  <si>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</si>
  <si>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</si>
  <si>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</si>
  <si>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</si>
  <si>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</si>
  <si>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</si>
  <si>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</si>
  <si>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</si>
  <si>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</si>
  <si>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</si>
  <si>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</si>
  <si>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</si>
  <si>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</si>
  <si>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</si>
  <si>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</si>
  <si>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</si>
  <si>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</si>
  <si>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</si>
  <si>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</si>
  <si>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</si>
  <si>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</si>
  <si>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</si>
  <si>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</si>
  <si>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</si>
  <si>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</si>
  <si>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</si>
  <si>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</si>
  <si>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</si>
  <si>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</si>
  <si>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</si>
  <si>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</si>
  <si>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</si>
  <si>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</si>
  <si>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</si>
  <si>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</si>
  <si>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</si>
  <si>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</si>
  <si>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</si>
  <si>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</si>
  <si>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</si>
  <si>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</si>
  <si>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</si>
  <si>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</si>
  <si>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</si>
  <si>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</si>
  <si>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</si>
  <si>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</si>
  <si>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</si>
  <si>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</si>
  <si>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</si>
  <si>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</si>
  <si>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</si>
  <si>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</si>
  <si>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</si>
  <si>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</si>
  <si>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</si>
  <si>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</si>
  <si>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</si>
  <si>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</si>
  <si>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</si>
  <si>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</si>
  <si>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</si>
  <si>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</si>
  <si>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</si>
  <si>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</si>
  <si>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</si>
  <si>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</si>
  <si>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</si>
  <si>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</si>
  <si>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</si>
  <si>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</si>
  <si>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</si>
  <si>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</si>
  <si>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</si>
  <si>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</si>
  <si>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</si>
  <si>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</si>
  <si>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</si>
  <si>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</si>
  <si>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</si>
  <si>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</si>
  <si>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</si>
  <si>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</si>
  <si>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</si>
  <si>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</si>
  <si>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</si>
  <si>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</si>
  <si>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</si>
  <si>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</si>
  <si>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</si>
  <si>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</si>
  <si>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</si>
  <si>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</si>
  <si>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</si>
  <si>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</si>
  <si>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</si>
  <si>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</si>
  <si>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</si>
  <si>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</si>
  <si>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</si>
  <si>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</si>
  <si>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</si>
  <si>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</si>
  <si>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</si>
  <si>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</si>
  <si>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</si>
  <si>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</si>
  <si>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</si>
  <si>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</si>
  <si>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</si>
  <si>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</si>
  <si>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</si>
  <si>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</si>
  <si>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</si>
  <si>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</si>
  <si>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</si>
  <si>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</si>
  <si>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</si>
  <si>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</si>
  <si>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</si>
  <si>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</si>
  <si>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</si>
  <si>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</si>
  <si>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</si>
  <si>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</si>
  <si>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</si>
  <si>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</si>
  <si>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</si>
  <si>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</si>
  <si>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</si>
  <si>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</si>
  <si>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</si>
  <si>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</si>
  <si>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</si>
  <si>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</si>
  <si>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</si>
  <si>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</si>
  <si>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</si>
  <si>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</si>
  <si>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</si>
  <si>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</si>
  <si>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</si>
  <si>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</si>
  <si>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</si>
  <si>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</si>
  <si>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</si>
  <si>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</si>
  <si>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</si>
  <si>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</si>
  <si>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</si>
  <si>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</si>
  <si>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</si>
  <si>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</si>
  <si>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</si>
  <si>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</si>
  <si>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</si>
  <si>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</si>
  <si>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</si>
  <si>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</si>
  <si>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</si>
  <si>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</si>
  <si>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</si>
  <si>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</si>
  <si>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</si>
  <si>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</si>
  <si>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</si>
  <si>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</si>
  <si>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</si>
  <si>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</si>
  <si>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</si>
  <si>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</si>
  <si>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</si>
  <si>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</si>
  <si>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</si>
  <si>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</si>
  <si>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</si>
  <si>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</si>
  <si>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</si>
  <si>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</si>
  <si>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</si>
  <si>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</si>
  <si>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</si>
  <si>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</si>
  <si>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</si>
  <si>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</si>
  <si>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</si>
  <si>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</si>
  <si>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</si>
  <si>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</si>
  <si>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</si>
  <si>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</si>
  <si>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</si>
  <si>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</si>
  <si>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</si>
  <si>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</si>
  <si>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</si>
  <si>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</si>
  <si>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</si>
  <si>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</si>
  <si>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</si>
  <si>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</si>
  <si>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</si>
  <si>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</si>
  <si>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</si>
  <si>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</si>
  <si>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</si>
  <si>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</si>
  <si>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</si>
  <si>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</si>
  <si>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</si>
  <si>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</si>
  <si>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</si>
  <si>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</si>
  <si>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</si>
  <si>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</si>
  <si>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</si>
  <si>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</si>
  <si>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</si>
  <si>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</si>
  <si>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</si>
  <si>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</si>
  <si>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</si>
  <si>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</si>
  <si>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</si>
  <si>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</si>
  <si>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</si>
  <si>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</si>
  <si>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</si>
  <si>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</si>
  <si>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</si>
  <si>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</si>
  <si>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</si>
  <si>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</si>
  <si>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</si>
  <si>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</si>
  <si>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</si>
  <si>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</si>
  <si>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</si>
  <si>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</si>
  <si>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</si>
  <si>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</si>
  <si>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</si>
  <si>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</si>
  <si>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</si>
  <si>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</si>
  <si>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</si>
  <si>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</si>
  <si>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</si>
  <si>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</si>
  <si>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</si>
  <si>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</si>
  <si>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</si>
  <si>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</si>
  <si>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</si>
  <si>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</si>
  <si>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</si>
  <si>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</si>
  <si>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</si>
  <si>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</si>
  <si>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</si>
  <si>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</si>
  <si>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</si>
  <si>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</si>
  <si>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</si>
  <si>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</si>
  <si>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</si>
  <si>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</si>
  <si>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</si>
  <si>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</si>
  <si>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</si>
  <si>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</si>
  <si>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</si>
  <si>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</si>
  <si>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</si>
  <si>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</si>
  <si>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</si>
  <si>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</si>
  <si>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</si>
  <si>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</si>
  <si>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</si>
  <si>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</si>
  <si>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</si>
  <si>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</si>
  <si>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</si>
  <si>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</si>
  <si>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</si>
  <si>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</si>
  <si>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</si>
  <si>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</si>
  <si>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</si>
  <si>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</si>
  <si>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</si>
  <si>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</si>
  <si>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</si>
  <si>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</si>
  <si>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</si>
  <si>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</si>
  <si>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</si>
  <si>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</si>
  <si>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</si>
  <si>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</si>
  <si>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</si>
  <si>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</si>
  <si>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</si>
  <si>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</si>
  <si>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</si>
  <si>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</si>
  <si>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</si>
  <si>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</si>
  <si>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</si>
  <si>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</si>
  <si>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</si>
  <si>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</si>
  <si>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</si>
  <si>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</si>
  <si>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</si>
  <si>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</si>
  <si>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</si>
  <si>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</si>
  <si>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</si>
  <si>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</si>
  <si>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</si>
  <si>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</si>
  <si>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</si>
  <si>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</si>
  <si>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</si>
  <si>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</si>
  <si>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</si>
  <si>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</si>
  <si>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</si>
  <si>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</si>
  <si>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</si>
  <si>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</si>
  <si>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</si>
  <si>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</si>
  <si>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</si>
  <si>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</si>
  <si>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</si>
  <si>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</si>
  <si>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</si>
  <si>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</si>
  <si>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</si>
  <si>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</si>
  <si>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</si>
  <si>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</si>
  <si>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</si>
  <si>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</si>
  <si>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</si>
  <si>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</si>
  <si>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</si>
  <si>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</si>
  <si>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</si>
  <si>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</si>
  <si>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</si>
  <si>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</si>
  <si>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</si>
  <si>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</si>
  <si>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</si>
  <si>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</si>
  <si>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</si>
  <si>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</si>
  <si>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</si>
  <si>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</si>
  <si>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</si>
  <si>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</si>
  <si>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</si>
  <si>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</si>
  <si>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</si>
  <si>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</si>
  <si>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</si>
  <si>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</si>
  <si>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</si>
  <si>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</si>
  <si>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</si>
  <si>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</si>
  <si>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</si>
  <si>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</si>
  <si>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</si>
  <si>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</si>
  <si>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</si>
  <si>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</si>
  <si>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</si>
  <si>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</si>
  <si>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</si>
  <si>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</si>
  <si>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</si>
  <si>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</si>
  <si>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</si>
  <si>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</si>
  <si>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</si>
  <si>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</si>
  <si>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</si>
  <si>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</si>
  <si>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</si>
  <si>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</si>
  <si>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</si>
  <si>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</si>
  <si>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</si>
  <si>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</si>
  <si>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</si>
  <si>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</si>
  <si>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</si>
  <si>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</si>
  <si>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</si>
  <si>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</si>
  <si>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</si>
  <si>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</si>
  <si>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</si>
  <si>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</si>
  <si>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</si>
  <si>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</si>
  <si>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</si>
  <si>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</si>
  <si>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</si>
  <si>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</si>
  <si>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</si>
  <si>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</si>
  <si>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</si>
  <si>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</si>
  <si>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</si>
  <si>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</si>
  <si>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</si>
  <si>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</si>
  <si>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</si>
  <si>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</si>
  <si>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</si>
  <si>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</si>
  <si>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</si>
  <si>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</si>
  <si>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</si>
  <si>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</si>
  <si>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</si>
  <si>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</si>
  <si>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</si>
  <si>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</si>
  <si>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</si>
  <si>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</si>
  <si>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</si>
  <si>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</si>
  <si>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</si>
  <si>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</si>
  <si>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</si>
  <si>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</si>
  <si>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</si>
  <si>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</si>
  <si>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</si>
  <si>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</si>
  <si>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</si>
  <si>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</si>
  <si>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</si>
  <si>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</si>
  <si>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</si>
  <si>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</si>
  <si>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</si>
  <si>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</si>
  <si>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</si>
  <si>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</si>
  <si>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</si>
  <si>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</si>
  <si>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</si>
  <si>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</si>
  <si>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</si>
  <si>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</si>
  <si>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</si>
  <si>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</si>
  <si>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</si>
  <si>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</si>
  <si>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</si>
  <si>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</si>
  <si>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</si>
  <si>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</si>
  <si>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</si>
  <si>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</si>
  <si>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</si>
  <si>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</si>
  <si>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</si>
  <si>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</si>
  <si>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</si>
  <si>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</si>
  <si>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</si>
  <si>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</si>
  <si>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</si>
  <si>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</si>
  <si>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</si>
  <si>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</si>
  <si>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</si>
  <si>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</si>
  <si>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</si>
  <si>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</si>
  <si>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</si>
  <si>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</si>
  <si>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</si>
  <si>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</si>
  <si>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</si>
  <si>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</si>
  <si>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</si>
  <si>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</si>
  <si>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</si>
  <si>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</si>
  <si>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</si>
  <si>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</si>
  <si>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</si>
  <si>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</si>
  <si>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</si>
  <si>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</si>
  <si>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</si>
  <si>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</si>
  <si>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</si>
  <si>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</si>
  <si>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</si>
  <si>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</si>
  <si>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</si>
  <si>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</si>
  <si>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</si>
  <si>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</si>
  <si>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</si>
  <si>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</si>
  <si>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</si>
  <si>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</si>
  <si>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</si>
  <si>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</si>
  <si>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</si>
  <si>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</si>
  <si>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</si>
  <si>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</si>
  <si>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</si>
  <si>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</si>
  <si>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</si>
  <si>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</si>
  <si>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</si>
  <si>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</si>
  <si>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</si>
  <si>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</si>
  <si>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</si>
  <si>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</si>
  <si>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</si>
  <si>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</si>
  <si>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</si>
  <si>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</si>
  <si>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</si>
  <si>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</si>
  <si>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</si>
  <si>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</si>
  <si>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</si>
  <si>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</si>
  <si>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</si>
  <si>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</si>
  <si>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</si>
  <si>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</si>
  <si>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</si>
  <si>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</si>
  <si>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</si>
  <si>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</si>
  <si>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</si>
  <si>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</si>
  <si>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</si>
  <si>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</si>
  <si>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</si>
  <si>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</si>
  <si>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</si>
  <si>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</si>
  <si>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</si>
  <si>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</si>
  <si>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</si>
  <si>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</si>
  <si>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</si>
  <si>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</si>
  <si>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</si>
  <si>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</si>
  <si>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</si>
  <si>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</si>
  <si>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</si>
  <si>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</si>
  <si>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</si>
  <si>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</si>
  <si>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</si>
  <si>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</si>
  <si>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</si>
  <si>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</si>
  <si>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</si>
  <si>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</si>
  <si>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</si>
  <si>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</si>
  <si>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</si>
  <si>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</si>
  <si>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</si>
  <si>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</si>
  <si>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</si>
  <si>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</si>
  <si>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</si>
  <si>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</si>
  <si>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</si>
  <si>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</si>
  <si>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</si>
  <si>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</si>
  <si>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</si>
  <si>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</si>
  <si>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</si>
  <si>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</si>
  <si>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</si>
  <si>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</si>
  <si>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</si>
  <si>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</si>
  <si>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</si>
  <si>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</si>
  <si>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</si>
  <si>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</si>
  <si>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</si>
  <si>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</si>
  <si>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</si>
  <si>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</si>
  <si>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</si>
  <si>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</si>
  <si>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</si>
  <si>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</si>
  <si>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</si>
  <si>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</si>
  <si>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</si>
  <si>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</si>
  <si>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</si>
  <si>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</si>
  <si>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</si>
  <si>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</si>
  <si>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</si>
  <si>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</si>
  <si>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</si>
  <si>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</si>
  <si>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</si>
  <si>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</si>
  <si>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</si>
  <si>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</si>
  <si>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</si>
  <si>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</si>
  <si>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</si>
  <si>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</si>
  <si>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</si>
  <si>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</si>
  <si>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</si>
  <si>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</si>
  <si>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</si>
  <si>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</si>
  <si>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</si>
  <si>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</si>
  <si>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</si>
  <si>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</si>
  <si>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</si>
  <si>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</si>
  <si>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</si>
  <si>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</si>
  <si>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</si>
  <si>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</si>
  <si>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</si>
  <si>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</si>
  <si>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</si>
  <si>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</si>
  <si>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</si>
  <si>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</si>
  <si>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</si>
  <si>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</si>
  <si>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</si>
  <si>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</si>
  <si>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</si>
  <si>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</si>
  <si>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</si>
  <si>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</si>
  <si>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</si>
  <si>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</si>
  <si>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</si>
  <si>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</si>
  <si>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</si>
  <si>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</si>
  <si>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</si>
  <si>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</si>
  <si>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</si>
  <si>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</si>
  <si>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</si>
  <si>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</si>
  <si>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</si>
  <si>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</si>
  <si>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</si>
  <si>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</si>
  <si>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</si>
  <si>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</si>
  <si>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</si>
  <si>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</si>
  <si>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</si>
  <si>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</si>
  <si>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</si>
  <si>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</si>
  <si>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</si>
  <si>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</si>
  <si>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</si>
  <si>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</si>
  <si>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</si>
  <si>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</si>
  <si>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</si>
  <si>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</si>
  <si>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</si>
  <si>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</si>
  <si>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</si>
  <si>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</si>
  <si>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</si>
  <si>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</si>
  <si>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</si>
  <si>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</si>
  <si>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</si>
  <si>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</si>
  <si>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</si>
  <si>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</si>
  <si>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</si>
  <si>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</si>
  <si>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</si>
  <si>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</si>
  <si>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</si>
  <si>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</si>
  <si>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</si>
  <si>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</si>
  <si>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</si>
  <si>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</si>
  <si>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</si>
  <si>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</si>
  <si>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</si>
  <si>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</si>
  <si>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</si>
  <si>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</si>
  <si>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</si>
  <si>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</si>
  <si>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</si>
  <si>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</si>
  <si>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</si>
  <si>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</si>
  <si>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</si>
  <si>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</si>
  <si>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</si>
  <si>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</si>
  <si>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</si>
  <si>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</si>
  <si>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</si>
  <si>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</si>
  <si>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</si>
  <si>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</si>
  <si>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</si>
  <si>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</si>
  <si>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</si>
  <si>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</si>
  <si>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</si>
  <si>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</si>
  <si>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</si>
  <si>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</si>
  <si>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</si>
  <si>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</si>
  <si>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</si>
  <si>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</si>
  <si>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</si>
  <si>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</si>
  <si>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</si>
  <si>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</si>
  <si>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</si>
  <si>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</si>
  <si>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</si>
  <si>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</si>
  <si>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</si>
  <si>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</si>
  <si>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</si>
  <si>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</si>
  <si>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</si>
  <si>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</si>
  <si>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</si>
  <si>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</si>
  <si>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</si>
  <si>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</si>
  <si>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</si>
  <si>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</si>
  <si>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</si>
  <si>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</si>
  <si>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</si>
  <si>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</si>
  <si>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</si>
  <si>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</si>
  <si>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</si>
  <si>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</si>
  <si>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</si>
  <si>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</si>
  <si>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</si>
  <si>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</si>
  <si>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</si>
  <si>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</si>
  <si>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</si>
  <si>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</si>
  <si>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</si>
  <si>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</si>
  <si>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</si>
  <si>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</si>
  <si>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</si>
  <si>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</si>
  <si>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</si>
  <si>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</si>
  <si>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</si>
  <si>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</si>
  <si>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</si>
  <si>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</si>
  <si>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</si>
  <si>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</si>
  <si>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</si>
  <si>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</si>
  <si>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</si>
  <si>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</si>
  <si>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</si>
  <si>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</si>
  <si>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</si>
  <si>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</si>
  <si>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</si>
  <si>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</si>
  <si>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</si>
  <si>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</si>
  <si>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</si>
  <si>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</si>
  <si>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</si>
  <si>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</si>
  <si>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</si>
  <si>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</si>
  <si>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</si>
  <si>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</si>
  <si>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</si>
  <si>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</si>
  <si>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</si>
  <si>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</si>
  <si>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</si>
  <si>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</si>
  <si>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</si>
  <si>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</si>
  <si>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</si>
  <si>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</si>
  <si>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</si>
  <si>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</si>
  <si>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</si>
  <si>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</si>
  <si>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</si>
  <si>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</si>
  <si>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</si>
  <si>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</si>
  <si>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</si>
  <si>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</si>
  <si>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</si>
  <si>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</si>
  <si>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</si>
  <si>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</si>
  <si>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</si>
  <si>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</si>
  <si>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</si>
  <si>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</si>
  <si>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</si>
  <si>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</si>
  <si>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</si>
  <si>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</si>
  <si>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</si>
  <si>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</si>
  <si>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</si>
  <si>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</si>
  <si>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</si>
  <si>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</si>
  <si>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</si>
  <si>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</si>
  <si>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</si>
  <si>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</si>
  <si>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</si>
  <si>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</si>
  <si>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</si>
  <si>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</si>
  <si>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</si>
  <si>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</si>
  <si>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</si>
  <si>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</si>
  <si>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</si>
  <si>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</si>
  <si>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</si>
  <si>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</si>
  <si>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</si>
  <si>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</si>
  <si>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</si>
  <si>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</si>
  <si>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</si>
  <si>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</si>
  <si>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</si>
  <si>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</si>
  <si>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</si>
  <si>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</si>
  <si>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</si>
  <si>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</si>
  <si>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</si>
  <si>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</si>
  <si>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</si>
  <si>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</si>
  <si>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</si>
  <si>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</si>
  <si>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</si>
  <si>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</si>
  <si>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</si>
  <si>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</si>
  <si>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</si>
  <si>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</si>
  <si>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</si>
  <si>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</si>
  <si>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</si>
  <si>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</si>
  <si>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</si>
  <si>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</si>
  <si>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</si>
  <si>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</si>
  <si>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</si>
  <si>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</si>
  <si>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</si>
  <si>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</si>
  <si>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</si>
  <si>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</si>
  <si>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</si>
  <si>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</si>
  <si>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</si>
  <si>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</si>
  <si>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</si>
  <si>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</si>
  <si>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</si>
  <si>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</si>
  <si>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</si>
  <si>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</si>
  <si>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</si>
  <si>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</si>
  <si>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</si>
  <si>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</si>
  <si>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</si>
  <si>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</si>
  <si>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</si>
  <si>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</si>
  <si>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</si>
  <si>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</si>
  <si>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</si>
  <si>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</si>
  <si>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</si>
  <si>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</si>
  <si>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</si>
  <si>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</si>
  <si>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</si>
  <si>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</si>
  <si>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</si>
  <si>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</si>
  <si>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</si>
  <si>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</si>
  <si>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</si>
  <si>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</si>
  <si>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</si>
  <si>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</si>
  <si>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</si>
  <si>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</si>
  <si>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</si>
  <si>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</si>
  <si>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</si>
  <si>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</si>
  <si>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</si>
  <si>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</si>
  <si>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</si>
  <si>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</si>
  <si>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</si>
  <si>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</si>
  <si>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</si>
  <si>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</si>
  <si>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</si>
  <si>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</si>
  <si>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</si>
  <si>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</si>
  <si>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</si>
  <si>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</si>
  <si>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</si>
  <si>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</si>
  <si>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</si>
  <si>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</si>
  <si>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</si>
  <si>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</si>
  <si>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</si>
  <si>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</si>
  <si>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</si>
  <si>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</si>
  <si>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</si>
  <si>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</si>
  <si>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</si>
  <si>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</si>
  <si>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</si>
  <si>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</si>
  <si>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</si>
  <si>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</si>
  <si>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</si>
  <si>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</si>
  <si>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</si>
  <si>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</si>
  <si>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</si>
  <si>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</si>
  <si>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</si>
  <si>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</si>
  <si>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</si>
  <si>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</si>
  <si>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</si>
  <si>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</si>
  <si>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</si>
  <si>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</si>
  <si>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</si>
  <si>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</si>
  <si>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</si>
  <si>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</si>
  <si>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</si>
  <si>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</si>
  <si>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</si>
  <si>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</si>
  <si>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</si>
  <si>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</si>
  <si>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</si>
  <si>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</si>
  <si>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</si>
  <si>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</si>
  <si>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</si>
  <si>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</si>
  <si>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</si>
  <si>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</si>
  <si>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</si>
  <si>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</si>
  <si>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</si>
  <si>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</si>
  <si>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</si>
  <si>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</si>
  <si>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</si>
  <si>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</si>
  <si>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</si>
  <si>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</si>
  <si>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</si>
  <si>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</si>
  <si>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</si>
  <si>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</si>
  <si>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</si>
  <si>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</si>
  <si>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</si>
  <si>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</si>
  <si>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</si>
  <si>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</si>
  <si>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</si>
  <si>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</si>
  <si>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</si>
  <si>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</si>
  <si>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</si>
  <si>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</si>
  <si>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</si>
  <si>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</si>
  <si>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</si>
  <si>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</si>
  <si>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</si>
  <si>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</si>
  <si>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</si>
  <si>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</si>
  <si>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</si>
  <si>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</si>
  <si>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</si>
  <si>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</si>
  <si>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</si>
  <si>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</si>
  <si>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</si>
  <si>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</si>
  <si>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</si>
  <si>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</si>
  <si>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</si>
  <si>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</si>
  <si>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</si>
  <si>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</si>
  <si>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</si>
  <si>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</si>
  <si>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</si>
  <si>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</si>
  <si>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</si>
  <si>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</si>
  <si>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</si>
  <si>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</si>
  <si>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</si>
  <si>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</si>
  <si>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</si>
  <si>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</si>
  <si>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</si>
  <si>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</si>
  <si>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</si>
  <si>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</si>
  <si>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</si>
  <si>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</si>
  <si>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</si>
  <si>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</si>
  <si>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</si>
  <si>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</si>
  <si>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</si>
  <si>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</si>
  <si>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</si>
  <si>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</si>
  <si>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</si>
  <si>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</si>
  <si>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</si>
  <si>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</si>
  <si>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</si>
  <si>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</si>
  <si>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</si>
  <si>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</si>
  <si>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</si>
  <si>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</si>
  <si>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</si>
  <si>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</si>
  <si>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</si>
  <si>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</si>
  <si>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</si>
  <si>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</si>
  <si>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</si>
  <si>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</si>
  <si>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</si>
  <si>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</si>
  <si>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</si>
  <si>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</si>
  <si>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</si>
  <si>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</si>
  <si>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</si>
  <si>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</si>
  <si>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</si>
  <si>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</si>
  <si>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</si>
  <si>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</si>
  <si>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</si>
  <si>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</si>
  <si>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</si>
  <si>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</si>
  <si>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</si>
  <si>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</si>
  <si>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</si>
  <si>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</si>
  <si>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</si>
  <si>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</si>
  <si>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</si>
  <si>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</si>
  <si>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</si>
  <si>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</si>
  <si>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</si>
  <si>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</si>
  <si>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</si>
  <si>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</si>
  <si>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</si>
  <si>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</si>
  <si>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</si>
  <si>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</si>
  <si>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</si>
  <si>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</si>
  <si>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</si>
  <si>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</si>
  <si>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</si>
  <si>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</si>
  <si>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</si>
  <si>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</si>
  <si>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</si>
  <si>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</si>
  <si>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</si>
  <si>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</si>
  <si>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</si>
  <si>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</si>
  <si>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</si>
  <si>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</si>
  <si>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</si>
  <si>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</si>
  <si>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</si>
  <si>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</si>
  <si>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</si>
  <si>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</si>
  <si>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</si>
  <si>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</si>
  <si>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</si>
  <si>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</si>
  <si>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</si>
  <si>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</si>
  <si>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</si>
  <si>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</si>
  <si>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</si>
  <si>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</si>
  <si>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</si>
  <si>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</si>
  <si>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</si>
  <si>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</si>
  <si>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</si>
  <si>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</si>
  <si>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</si>
  <si>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</si>
  <si>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</si>
  <si>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</si>
  <si>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</si>
  <si>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</si>
  <si>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</si>
  <si>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</si>
  <si>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</si>
  <si>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</si>
  <si>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</si>
  <si>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</si>
  <si>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</si>
  <si>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</si>
  <si>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</si>
  <si>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</si>
  <si>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</si>
  <si>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</si>
  <si>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</si>
  <si>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</si>
  <si>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</si>
  <si>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</si>
  <si>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</si>
  <si>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</si>
  <si>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</si>
  <si>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</si>
  <si>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</si>
  <si>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</si>
  <si>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</si>
  <si>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</si>
  <si>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</si>
  <si>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</si>
  <si>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</si>
  <si>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</si>
  <si>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</si>
  <si>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</si>
  <si>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</si>
  <si>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</si>
  <si>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</si>
  <si>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</si>
  <si>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</si>
  <si>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</si>
  <si>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</si>
  <si>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</si>
  <si>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</si>
  <si>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</si>
  <si>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</si>
  <si>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</si>
  <si>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</si>
  <si>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</si>
  <si>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</si>
  <si>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</si>
  <si>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</si>
  <si>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</si>
  <si>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</si>
  <si>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</si>
  <si>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</si>
  <si>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</si>
  <si>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</si>
  <si>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</si>
  <si>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</si>
  <si>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</si>
  <si>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</si>
  <si>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</si>
  <si>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</si>
  <si>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</si>
  <si>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</si>
  <si>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</si>
  <si>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</si>
  <si>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</si>
  <si>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</si>
  <si>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</si>
  <si>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</si>
  <si>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</si>
  <si>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</si>
  <si>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</si>
  <si>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</si>
  <si>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</si>
  <si>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</si>
  <si>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</si>
  <si>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</si>
  <si>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</si>
  <si>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</si>
  <si>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</si>
  <si>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</si>
  <si>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</si>
  <si>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</si>
  <si>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</si>
  <si>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</si>
  <si>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</si>
  <si>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</si>
  <si>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</si>
  <si>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</si>
  <si>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</si>
  <si>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</si>
  <si>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</si>
  <si>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</si>
  <si>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</si>
  <si>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</si>
  <si>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</si>
  <si>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</si>
  <si>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</si>
  <si>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</si>
  <si>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</si>
  <si>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</si>
  <si>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</si>
  <si>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</si>
  <si>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</si>
  <si>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</si>
  <si>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</si>
  <si>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</si>
  <si>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</si>
  <si>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</si>
  <si>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</si>
  <si>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</si>
  <si>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</si>
  <si>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</si>
  <si>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</si>
  <si>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</si>
  <si>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</si>
  <si>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</si>
  <si>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</si>
  <si>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</si>
  <si>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</si>
  <si>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</si>
  <si>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</si>
  <si>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</si>
  <si>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</si>
  <si>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</si>
  <si>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</si>
  <si>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</si>
  <si>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</si>
  <si>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</si>
  <si>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</si>
  <si>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</si>
  <si>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</si>
  <si>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</si>
  <si>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</si>
  <si>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</si>
  <si>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</si>
  <si>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</si>
  <si>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</si>
  <si>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</si>
  <si>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</si>
  <si>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</si>
  <si>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</si>
  <si>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</si>
  <si>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</si>
  <si>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</si>
  <si>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</si>
  <si>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</si>
  <si>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</si>
  <si>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</si>
  <si>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</si>
  <si>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</si>
  <si>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</si>
  <si>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</si>
  <si>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</si>
  <si>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</si>
  <si>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</si>
  <si>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</si>
  <si>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</si>
  <si>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</si>
  <si>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</si>
  <si>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</si>
  <si>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</si>
  <si>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</si>
  <si>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</si>
  <si>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</si>
  <si>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</si>
  <si>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</si>
  <si>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</si>
  <si>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</si>
  <si>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</si>
  <si>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</si>
  <si>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</si>
  <si>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</si>
  <si>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</si>
  <si>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</si>
  <si>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</si>
  <si>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</si>
  <si>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</si>
  <si>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</si>
  <si>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</si>
  <si>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</si>
  <si>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</si>
  <si>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</si>
  <si>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</si>
  <si>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</si>
  <si>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</si>
  <si>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</si>
  <si>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</si>
  <si>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</si>
  <si>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</si>
  <si>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</si>
  <si>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</si>
  <si>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</si>
  <si>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</si>
  <si>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</si>
  <si>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</si>
  <si>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</si>
  <si>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</si>
  <si>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</si>
  <si>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</si>
  <si>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</si>
  <si>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</si>
  <si>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</si>
  <si>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</si>
  <si>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</si>
  <si>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</si>
  <si>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</si>
  <si>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</si>
  <si>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</si>
  <si>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</si>
  <si>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</si>
  <si>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</si>
  <si>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</si>
  <si>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</si>
  <si>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</si>
  <si>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</si>
  <si>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</si>
  <si>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</si>
  <si>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</si>
  <si>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</si>
  <si>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</si>
  <si>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</si>
  <si>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</si>
  <si>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</si>
  <si>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</si>
  <si>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</si>
  <si>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</si>
  <si>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</si>
  <si>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</si>
  <si>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</si>
  <si>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</si>
  <si>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</si>
  <si>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</si>
  <si>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</si>
  <si>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</si>
  <si>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</si>
  <si>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</si>
  <si>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</si>
  <si>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</si>
  <si>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</si>
  <si>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</si>
  <si>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</si>
  <si>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</si>
  <si>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</si>
  <si>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</si>
  <si>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</si>
  <si>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</si>
  <si>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</si>
  <si>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</si>
  <si>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</si>
  <si>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</si>
  <si>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</si>
  <si>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</si>
  <si>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</si>
  <si>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</si>
  <si>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</si>
  <si>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</si>
  <si>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</si>
  <si>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</si>
  <si>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</si>
  <si>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</si>
  <si>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</si>
  <si>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</si>
  <si>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</si>
  <si>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</si>
  <si>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</si>
  <si>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</si>
  <si>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</si>
  <si>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</si>
  <si>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</si>
  <si>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</si>
  <si>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</si>
  <si>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</si>
  <si>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</si>
  <si>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</si>
  <si>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</si>
  <si>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</si>
  <si>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</si>
  <si>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</si>
  <si>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</si>
  <si>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</si>
  <si>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</si>
  <si>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</si>
  <si>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</si>
  <si>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</si>
  <si>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</si>
  <si>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</si>
  <si>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</si>
  <si>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</si>
  <si>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</si>
  <si>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</si>
  <si>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</si>
  <si>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</si>
  <si>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</si>
  <si>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</si>
  <si>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</si>
  <si>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</si>
  <si>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</si>
  <si>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</si>
  <si>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</si>
  <si>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</si>
  <si>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</si>
  <si>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</si>
  <si>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</si>
  <si>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</si>
  <si>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</si>
  <si>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</si>
  <si>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</si>
  <si>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</si>
  <si>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</si>
  <si>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</si>
  <si>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</si>
  <si>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</si>
  <si>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</si>
  <si>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</si>
  <si>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</si>
  <si>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</si>
  <si>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</si>
  <si>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</si>
  <si>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</si>
  <si>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</si>
  <si>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</si>
  <si>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</si>
  <si>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</si>
  <si>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</si>
  <si>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</si>
  <si>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</si>
  <si>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</si>
  <si>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</si>
  <si>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</si>
  <si>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</si>
  <si>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</si>
  <si>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</si>
  <si>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</si>
  <si>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</si>
  <si>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</si>
  <si>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</si>
  <si>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</si>
  <si>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</si>
  <si>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</si>
  <si>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</si>
  <si>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</si>
  <si>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</si>
  <si>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</si>
  <si>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</si>
  <si>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</si>
  <si>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</si>
  <si>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</si>
  <si>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</si>
  <si>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</si>
  <si>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</si>
  <si>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</si>
  <si>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</si>
  <si>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</si>
  <si>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</si>
  <si>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</si>
  <si>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</si>
  <si>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</si>
  <si>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</si>
  <si>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</si>
  <si>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</si>
  <si>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</si>
  <si>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</si>
  <si>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</si>
  <si>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</si>
  <si>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</si>
  <si>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</si>
  <si>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</si>
  <si>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</si>
  <si>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</si>
  <si>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</si>
  <si>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</si>
  <si>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</si>
  <si>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</si>
  <si>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</si>
  <si>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</si>
  <si>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</si>
  <si>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</si>
  <si>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</si>
  <si>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</si>
  <si>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</si>
  <si>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</si>
  <si>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</si>
  <si>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</si>
  <si>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</si>
  <si>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</si>
  <si>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</si>
  <si>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</si>
  <si>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</si>
  <si>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</si>
  <si>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</si>
  <si>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</si>
  <si>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</si>
  <si>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</si>
  <si>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</si>
  <si>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</si>
  <si>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</si>
  <si>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</si>
  <si>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</si>
  <si>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</si>
  <si>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</si>
  <si>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</si>
  <si>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</si>
  <si>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</si>
  <si>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</si>
  <si>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</si>
  <si>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</si>
  <si>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</si>
  <si>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</si>
  <si>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</si>
  <si>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</si>
  <si>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</si>
  <si>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</si>
  <si>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</si>
  <si>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</si>
  <si>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</si>
  <si>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</si>
  <si>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</si>
  <si>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</si>
  <si>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</si>
  <si>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</si>
  <si>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</si>
  <si>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</si>
  <si>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</si>
  <si>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</si>
  <si>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</si>
  <si>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</si>
  <si>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</si>
  <si>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</si>
  <si>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</si>
  <si>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</si>
  <si>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</si>
  <si>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</si>
  <si>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</si>
  <si>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</si>
  <si>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</si>
  <si>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</si>
  <si>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</si>
  <si>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</si>
  <si>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</si>
  <si>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</si>
  <si>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</si>
  <si>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</si>
  <si>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</si>
  <si>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</si>
  <si>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</si>
  <si>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</si>
  <si>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</si>
  <si>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</si>
  <si>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</si>
  <si>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</si>
  <si>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</si>
  <si>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</si>
  <si>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</si>
  <si>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</si>
  <si>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</si>
  <si>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</si>
  <si>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</si>
  <si>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</si>
  <si>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</si>
  <si>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</si>
  <si>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</si>
  <si>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</si>
  <si>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</si>
  <si>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</si>
  <si>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</si>
  <si>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</si>
  <si>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</si>
  <si>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</si>
  <si>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</si>
  <si>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</si>
  <si>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</si>
  <si>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</si>
  <si>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</si>
  <si>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</si>
  <si>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</si>
  <si>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</si>
  <si>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</si>
  <si>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</si>
  <si>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</si>
  <si>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</si>
  <si>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</si>
  <si>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</si>
  <si>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</si>
  <si>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</si>
  <si>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</si>
  <si>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</si>
  <si>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</si>
  <si>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</si>
  <si>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</si>
  <si>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</si>
  <si>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</si>
  <si>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</si>
  <si>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</si>
  <si>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</si>
  <si>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</si>
  <si>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</si>
  <si>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</si>
  <si>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</si>
  <si>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</si>
  <si>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</si>
  <si>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</si>
  <si>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</si>
  <si>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</si>
  <si>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</si>
  <si>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</si>
  <si>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</si>
  <si>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</si>
  <si>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</si>
  <si>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</si>
  <si>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</si>
  <si>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</si>
  <si>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</si>
  <si>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</si>
  <si>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</si>
  <si>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</si>
  <si>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</si>
  <si>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</si>
  <si>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</si>
  <si>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</si>
  <si>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</si>
  <si>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</si>
  <si>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</si>
  <si>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</si>
  <si>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</si>
  <si>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</si>
  <si>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</si>
  <si>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</si>
  <si>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</si>
  <si>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</si>
  <si>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</si>
  <si>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</si>
  <si>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</si>
  <si>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</si>
  <si>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</si>
  <si>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</si>
  <si>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</si>
  <si>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</si>
  <si>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</si>
  <si>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</si>
  <si>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</si>
  <si>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</si>
  <si>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</si>
  <si>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</si>
  <si>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</si>
  <si>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</si>
  <si>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</si>
  <si>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</si>
  <si>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</si>
  <si>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</si>
  <si>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</si>
  <si>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</si>
  <si>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</si>
  <si>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</si>
  <si>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</si>
  <si>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</si>
  <si>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</si>
  <si>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</si>
  <si>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</si>
  <si>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</si>
  <si>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</si>
  <si>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</si>
  <si>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</si>
  <si>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</si>
  <si>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</si>
  <si>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</si>
  <si>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</si>
  <si>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</si>
  <si>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</si>
  <si>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</si>
  <si>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</si>
  <si>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</si>
  <si>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</si>
  <si>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</si>
  <si>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</si>
  <si>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</si>
  <si>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</si>
  <si>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</si>
  <si>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</si>
  <si>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</si>
  <si>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</si>
  <si>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</si>
  <si>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</si>
  <si>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</si>
  <si>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</si>
  <si>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</si>
  <si>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</si>
  <si>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</si>
  <si>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</si>
  <si>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</si>
  <si>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</si>
  <si>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</si>
  <si>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</si>
  <si>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</si>
  <si>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</si>
  <si>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</si>
  <si>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</si>
  <si>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</si>
  <si>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</si>
  <si>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</si>
  <si>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</si>
  <si>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</si>
  <si>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</si>
  <si>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</si>
  <si>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</si>
  <si>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</si>
  <si>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</si>
  <si>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</si>
  <si>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</si>
  <si>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</si>
  <si>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</si>
  <si>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</si>
  <si>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</si>
  <si>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</si>
  <si>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</si>
  <si>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</si>
  <si>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</si>
  <si>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</si>
  <si>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</si>
  <si>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</si>
  <si>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</si>
  <si>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</si>
  <si>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</si>
  <si>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</si>
  <si>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</si>
  <si>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</si>
  <si>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</si>
  <si>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</si>
  <si>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</si>
  <si>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</si>
  <si>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</si>
  <si>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</si>
  <si>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</si>
  <si>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</si>
  <si>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</si>
  <si>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</si>
  <si>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</si>
  <si>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</si>
  <si>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</si>
  <si>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</si>
  <si>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</si>
  <si>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</si>
  <si>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</si>
  <si>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</si>
  <si>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</si>
  <si>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</si>
  <si>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</si>
  <si>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</si>
  <si>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</si>
  <si>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</si>
  <si>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</si>
  <si>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</si>
  <si>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</si>
  <si>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</si>
  <si>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</si>
  <si>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</si>
  <si>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</si>
  <si>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</si>
  <si>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</si>
  <si>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</si>
  <si>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</si>
  <si>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</si>
  <si>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</si>
  <si>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</si>
  <si>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</si>
  <si>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</si>
  <si>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</si>
  <si>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</si>
  <si>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</si>
  <si>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</si>
  <si>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</si>
  <si>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</si>
  <si>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</si>
  <si>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</si>
  <si>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</si>
  <si>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</si>
  <si>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</si>
  <si>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</si>
  <si>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</si>
  <si>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</si>
  <si>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</si>
  <si>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</si>
  <si>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</si>
  <si>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</si>
  <si>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</si>
  <si>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</si>
  <si>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</si>
  <si>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</si>
  <si>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</si>
  <si>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</si>
  <si>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</si>
  <si>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</si>
  <si>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</si>
  <si>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</si>
  <si>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</si>
  <si>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</si>
  <si>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</si>
  <si>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</si>
  <si>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</si>
  <si>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</si>
  <si>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</si>
  <si>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</si>
  <si>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</si>
  <si>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</si>
  <si>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</si>
  <si>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</si>
  <si>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</si>
  <si>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</si>
  <si>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</si>
  <si>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</si>
  <si>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</si>
  <si>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</si>
  <si>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</si>
  <si>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</si>
  <si>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</si>
  <si>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</si>
  <si>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</si>
  <si>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</si>
  <si>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</si>
  <si>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</si>
  <si>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</si>
  <si>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</si>
  <si>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</si>
  <si>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</si>
  <si>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</si>
  <si>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</si>
  <si>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</si>
  <si>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</si>
  <si>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</si>
  <si>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</si>
  <si>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</si>
  <si>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</si>
  <si>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</si>
  <si>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</si>
  <si>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</si>
  <si>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</si>
  <si>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</si>
  <si>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</si>
  <si>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</si>
  <si>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</si>
  <si>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</si>
  <si>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</si>
  <si>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</si>
  <si>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</si>
  <si>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</si>
  <si>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</si>
  <si>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</si>
  <si>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</si>
  <si>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</si>
  <si>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</si>
  <si>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</si>
  <si>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</si>
  <si>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</si>
  <si>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</si>
  <si>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</si>
  <si>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</si>
  <si>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</si>
  <si>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</si>
  <si>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</si>
  <si>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</si>
  <si>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</si>
  <si>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</si>
  <si>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</si>
  <si>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</si>
  <si>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</si>
  <si>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</si>
  <si>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</si>
  <si>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</si>
  <si>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</si>
  <si>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</si>
  <si>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</si>
  <si>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</si>
  <si>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</si>
  <si>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</si>
  <si>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</si>
  <si>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</si>
  <si>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</si>
  <si>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</si>
  <si>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</si>
  <si>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</si>
  <si>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</si>
  <si>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</si>
  <si>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</si>
  <si>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</si>
  <si>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</si>
  <si>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</si>
  <si>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</si>
  <si>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</si>
  <si>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</si>
  <si>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</si>
  <si>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</si>
  <si>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</si>
  <si>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</si>
  <si>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</si>
  <si>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</si>
  <si>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</si>
  <si>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</si>
  <si>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</si>
  <si>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</si>
  <si>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</si>
  <si>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</si>
  <si>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</si>
  <si>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</si>
  <si>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</si>
  <si>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</si>
  <si>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</si>
  <si>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</si>
  <si>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</si>
  <si>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</si>
  <si>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</si>
  <si>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</si>
  <si>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</si>
  <si>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</si>
  <si>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</si>
  <si>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</si>
  <si>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</si>
  <si>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</si>
  <si>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</si>
  <si>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</si>
  <si>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</si>
  <si>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</si>
  <si>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</si>
  <si>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</si>
  <si>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</si>
  <si>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</si>
  <si>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</si>
  <si>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</si>
  <si>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</si>
  <si>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</si>
  <si>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</si>
  <si>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</si>
  <si>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</si>
  <si>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</si>
  <si>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</si>
  <si>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</si>
  <si>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</si>
  <si>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</si>
  <si>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</si>
  <si>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</si>
  <si>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</si>
  <si>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</si>
  <si>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</si>
  <si>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</si>
  <si>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</si>
  <si>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</si>
  <si>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</si>
  <si>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</si>
  <si>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</si>
  <si>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</si>
  <si>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</si>
  <si>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</si>
  <si>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</si>
  <si>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</si>
  <si>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</si>
  <si>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</si>
  <si>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</si>
  <si>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</si>
  <si>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</si>
  <si>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</si>
  <si>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</si>
  <si>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</si>
  <si>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</si>
  <si>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</si>
  <si>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</si>
  <si>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</si>
  <si>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</si>
  <si>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</si>
  <si>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</si>
  <si>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</si>
  <si>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</si>
  <si>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</si>
  <si>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</si>
  <si>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</si>
  <si>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</si>
  <si>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</si>
  <si>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</si>
  <si>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</si>
  <si>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</si>
  <si>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</si>
  <si>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</si>
  <si>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</si>
  <si>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</si>
  <si>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</si>
  <si>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</si>
  <si>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</si>
  <si>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</si>
  <si>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</si>
  <si>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</si>
  <si>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</si>
  <si>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</si>
  <si>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</si>
  <si>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</si>
  <si>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</si>
  <si>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</si>
  <si>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</si>
  <si>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</si>
  <si>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</si>
  <si>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</si>
  <si>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</si>
  <si>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</si>
  <si>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</si>
  <si>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</si>
  <si>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</si>
  <si>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</si>
  <si>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</si>
  <si>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</si>
  <si>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</si>
  <si>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</si>
  <si>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</si>
  <si>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</si>
  <si>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</si>
  <si>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</si>
  <si>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</si>
  <si>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</si>
  <si>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</si>
  <si>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</si>
  <si>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</si>
  <si>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</si>
  <si>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</si>
  <si>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</si>
  <si>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</si>
  <si>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</si>
  <si>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</si>
  <si>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</si>
  <si>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</si>
  <si>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</si>
  <si>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</si>
  <si>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</si>
  <si>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</si>
  <si>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</si>
  <si>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</si>
  <si>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</si>
  <si>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</si>
  <si>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</si>
  <si>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</si>
  <si>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</si>
  <si>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</si>
  <si>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</si>
  <si>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</si>
  <si>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</si>
  <si>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</si>
  <si>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</si>
  <si>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</si>
  <si>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</si>
  <si>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</si>
  <si>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</si>
  <si>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</si>
  <si>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</si>
  <si>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</si>
  <si>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</si>
  <si>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</si>
  <si>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</si>
  <si>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</si>
  <si>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</si>
  <si>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</si>
  <si>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</si>
  <si>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</si>
  <si>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</si>
  <si>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</si>
  <si>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</si>
  <si>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</si>
  <si>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</si>
  <si>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</si>
  <si>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</si>
  <si>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</si>
  <si>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</si>
  <si>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</si>
  <si>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</si>
  <si>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</si>
  <si>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</si>
  <si>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</si>
  <si>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</si>
  <si>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</si>
  <si>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</si>
  <si>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</si>
  <si>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</si>
  <si>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</si>
  <si>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</si>
  <si>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</si>
  <si>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</si>
  <si>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</si>
  <si>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</si>
  <si>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</si>
  <si>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</si>
  <si>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</si>
  <si>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</si>
  <si>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</si>
  <si>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</si>
  <si>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</si>
  <si>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</si>
  <si>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</si>
  <si>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</si>
  <si>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</si>
  <si>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</si>
  <si>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</si>
  <si>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</si>
  <si>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</si>
  <si>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</si>
  <si>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</si>
  <si>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</si>
  <si>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</si>
  <si>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</si>
  <si>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</si>
  <si>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</si>
  <si>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</si>
  <si>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</si>
  <si>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</si>
  <si>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</si>
  <si>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</si>
  <si>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</si>
  <si>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</si>
  <si>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</si>
  <si>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</si>
  <si>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</si>
  <si>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</si>
  <si>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</si>
  <si>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</si>
  <si>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</si>
  <si>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</si>
  <si>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</si>
  <si>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</si>
  <si>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</si>
  <si>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</si>
  <si>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</si>
  <si>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</si>
  <si>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</si>
  <si>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</si>
  <si>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</si>
  <si>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</si>
  <si>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</si>
  <si>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</si>
  <si>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</si>
  <si>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</si>
  <si>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</si>
  <si>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</si>
  <si>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</si>
  <si>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</si>
  <si>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</si>
  <si>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</si>
  <si>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</si>
  <si>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</si>
  <si>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</si>
  <si>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</si>
  <si>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</si>
  <si>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</si>
  <si>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</si>
  <si>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</si>
  <si>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</si>
  <si>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</si>
  <si>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</si>
  <si>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</si>
  <si>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</si>
  <si>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</si>
  <si>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</si>
  <si>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</si>
  <si>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</si>
  <si>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</si>
  <si>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</si>
  <si>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</si>
  <si>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</si>
  <si>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</si>
  <si>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</si>
  <si>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</si>
  <si>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</si>
  <si>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</si>
  <si>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</si>
  <si>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</si>
  <si>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</si>
  <si>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</si>
  <si>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</si>
  <si>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</si>
  <si>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</si>
  <si>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</si>
  <si>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</si>
  <si>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</si>
  <si>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</si>
  <si>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</si>
  <si>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</si>
  <si>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</si>
  <si>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</si>
  <si>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</si>
  <si>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</si>
  <si>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</si>
  <si>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</si>
  <si>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</si>
  <si>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</si>
  <si>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</si>
  <si>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</si>
  <si>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</si>
  <si>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</si>
  <si>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</si>
  <si>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</si>
  <si>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</si>
  <si>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</si>
  <si>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</si>
  <si>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</si>
  <si>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</si>
  <si>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</si>
  <si>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</si>
  <si>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</si>
  <si>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</si>
  <si>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</si>
  <si>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</si>
  <si>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</si>
  <si>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</si>
  <si>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</si>
  <si>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</si>
  <si>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</si>
  <si>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</si>
  <si>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</si>
  <si>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</si>
  <si>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</si>
  <si>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</si>
  <si>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</si>
  <si>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</si>
  <si>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</si>
  <si>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</si>
  <si>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</si>
  <si>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</si>
  <si>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</si>
  <si>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</si>
  <si>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</si>
  <si>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</si>
  <si>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</si>
  <si>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</si>
  <si>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</si>
  <si>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</si>
  <si>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</si>
  <si>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</si>
  <si>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</si>
  <si>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</si>
  <si>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</si>
  <si>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</si>
  <si>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</si>
  <si>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</si>
  <si>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</si>
  <si>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</si>
  <si>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</si>
  <si>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</si>
  <si>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</si>
  <si>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</si>
  <si>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</si>
  <si>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</si>
  <si>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</si>
  <si>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</si>
  <si>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</si>
  <si>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</si>
  <si>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</si>
  <si>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</si>
  <si>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</si>
  <si>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</si>
  <si>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</si>
  <si>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</si>
  <si>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</si>
  <si>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</si>
  <si>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</si>
  <si>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</si>
  <si>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</si>
  <si>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</si>
  <si>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</si>
  <si>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</si>
  <si>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</si>
  <si>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</si>
  <si>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</si>
  <si>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</si>
  <si>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</si>
  <si>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</si>
  <si>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</si>
  <si>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</si>
  <si>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</si>
  <si>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</si>
  <si>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</si>
  <si>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</si>
  <si>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</si>
  <si>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</si>
  <si>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</si>
  <si>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</si>
  <si>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</si>
  <si>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</si>
  <si>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</si>
  <si>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</si>
  <si>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</si>
  <si>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</si>
  <si>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</si>
  <si>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</si>
  <si>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</si>
  <si>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</si>
  <si>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</si>
  <si>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</si>
  <si>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</si>
  <si>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</si>
  <si>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</si>
  <si>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</si>
  <si>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</si>
  <si>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</si>
  <si>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</si>
  <si>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</si>
  <si>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</si>
  <si>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</si>
  <si>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</si>
  <si>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</si>
  <si>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</si>
  <si>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</si>
  <si>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</si>
  <si>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</si>
  <si>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</si>
  <si>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</si>
  <si>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</si>
  <si>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</si>
  <si>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</si>
  <si>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</si>
  <si>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</si>
  <si>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</si>
  <si>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</si>
  <si>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</si>
  <si>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</si>
  <si>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</si>
  <si>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</si>
  <si>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</si>
  <si>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</si>
  <si>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</si>
  <si>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</si>
  <si>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</si>
  <si>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</si>
  <si>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</si>
  <si>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</si>
  <si>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</si>
  <si>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</si>
  <si>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</si>
  <si>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</si>
  <si>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</si>
  <si>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</si>
  <si>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</si>
  <si>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</si>
  <si>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</si>
  <si>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</si>
  <si>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</si>
  <si>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</si>
  <si>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</si>
  <si>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</si>
  <si>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</si>
  <si>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</si>
  <si>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</si>
  <si>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</si>
  <si>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</si>
  <si>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</si>
  <si>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</si>
  <si>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</si>
  <si>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</si>
  <si>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</si>
  <si>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</si>
  <si>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</si>
  <si>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</si>
  <si>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</si>
  <si>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</si>
  <si>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</si>
  <si>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</si>
  <si>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</si>
  <si>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</si>
  <si>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</si>
  <si>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</si>
  <si>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</si>
  <si>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</si>
  <si>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</si>
  <si>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</si>
  <si>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</si>
  <si>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</si>
  <si>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</si>
  <si>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</si>
  <si>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</si>
  <si>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</si>
  <si>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</si>
  <si>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</si>
  <si>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</si>
  <si>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</si>
  <si>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</si>
  <si>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</si>
  <si>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</si>
  <si>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</si>
  <si>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</si>
  <si>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</si>
  <si>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</si>
  <si>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</si>
  <si>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</si>
  <si>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</si>
  <si>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</si>
  <si>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</si>
  <si>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</si>
  <si>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</si>
  <si>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</si>
  <si>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</si>
  <si>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</si>
  <si>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</si>
  <si>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</si>
  <si>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</si>
  <si>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</si>
  <si>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</si>
  <si>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</si>
  <si>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</si>
  <si>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</si>
  <si>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</si>
  <si>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</si>
  <si>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</si>
  <si>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</si>
  <si>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</si>
  <si>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</si>
  <si>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</si>
  <si>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</si>
  <si>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</si>
  <si>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</si>
  <si>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</si>
  <si>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</si>
  <si>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</si>
  <si>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</si>
  <si>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</si>
  <si>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</si>
  <si>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</si>
  <si>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</si>
  <si>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</si>
  <si>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</si>
  <si>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</si>
  <si>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</si>
  <si>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</si>
  <si>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</si>
  <si>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</si>
  <si>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</si>
  <si>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</si>
  <si>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</si>
  <si>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</si>
  <si>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</si>
  <si>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</si>
  <si>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</si>
  <si>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</si>
  <si>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</si>
  <si>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</si>
  <si>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</si>
  <si>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</si>
  <si>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</si>
  <si>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</si>
  <si>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</si>
  <si>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</si>
  <si>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</si>
  <si>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</si>
  <si>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</si>
  <si>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</si>
  <si>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</si>
  <si>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</si>
  <si>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</si>
  <si>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</si>
  <si>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</si>
  <si>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</si>
  <si>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</si>
  <si>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</si>
  <si>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</si>
  <si>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</si>
  <si>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</si>
  <si>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</si>
  <si>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</si>
  <si>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</si>
  <si>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</si>
  <si>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</si>
  <si>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</si>
  <si>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</si>
  <si>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</si>
  <si>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</si>
  <si>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</si>
  <si>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</si>
  <si>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</si>
  <si>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</si>
  <si>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</si>
  <si>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</si>
  <si>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</si>
  <si>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</si>
  <si>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</si>
  <si>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</si>
  <si>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</si>
  <si>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</si>
  <si>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</si>
  <si>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</si>
  <si>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</si>
  <si>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</si>
  <si>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</si>
  <si>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</si>
  <si>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</si>
  <si>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</si>
  <si>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</si>
  <si>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</si>
  <si>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</si>
  <si>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</si>
  <si>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</si>
  <si>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</si>
  <si>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</si>
  <si>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</si>
  <si>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</si>
  <si>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</si>
  <si>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</si>
  <si>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</si>
  <si>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</si>
  <si>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</si>
  <si>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</si>
  <si>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</si>
  <si>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</si>
  <si>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</si>
  <si>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</si>
  <si>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</si>
  <si>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</si>
  <si>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</si>
  <si>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</si>
  <si>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</si>
  <si>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</si>
  <si>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</si>
  <si>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</si>
  <si>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</si>
  <si>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</si>
  <si>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</si>
  <si>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</si>
  <si>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</si>
  <si>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</si>
  <si>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</si>
  <si>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</si>
  <si>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</si>
  <si>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</si>
  <si>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</si>
  <si>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</si>
  <si>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</si>
  <si>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</si>
  <si>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</si>
  <si>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</si>
  <si>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</si>
  <si>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</si>
  <si>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</si>
  <si>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</si>
  <si>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</si>
  <si>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</si>
  <si>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</si>
  <si>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</si>
  <si>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</si>
  <si>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</si>
  <si>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</si>
  <si>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</si>
  <si>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</si>
  <si>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</si>
  <si>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</si>
  <si>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</si>
  <si>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</si>
  <si>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</si>
  <si>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</si>
  <si>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</si>
  <si>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</si>
  <si>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</si>
  <si>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</si>
  <si>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</si>
  <si>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</si>
  <si>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</si>
  <si>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</si>
  <si>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</si>
  <si>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</si>
  <si>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</si>
  <si>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</si>
  <si>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</si>
  <si>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</si>
  <si>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</si>
  <si>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</si>
  <si>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</si>
  <si>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</si>
  <si>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</si>
  <si>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</si>
  <si>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</si>
  <si>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</si>
  <si>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</si>
  <si>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</si>
  <si>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</si>
  <si>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</si>
  <si>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</si>
  <si>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</si>
  <si>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</si>
  <si>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</si>
  <si>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</si>
  <si>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</si>
  <si>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</si>
  <si>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</si>
  <si>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</si>
  <si>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</si>
  <si>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</si>
  <si>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</si>
  <si>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</si>
  <si>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</si>
  <si>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</si>
  <si>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</si>
  <si>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</si>
  <si>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</si>
  <si>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</si>
  <si>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</si>
  <si>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</si>
  <si>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</si>
  <si>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</si>
  <si>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</si>
  <si>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</si>
  <si>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</si>
  <si>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</si>
  <si>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</si>
  <si>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</si>
  <si>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</si>
  <si>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</si>
  <si>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</si>
  <si>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</si>
  <si>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</si>
  <si>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</si>
  <si>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</si>
  <si>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</si>
  <si>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</si>
  <si>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</si>
  <si>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</si>
  <si>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</si>
  <si>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</si>
  <si>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</si>
  <si>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</si>
  <si>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</si>
  <si>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</si>
  <si>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</si>
  <si>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</si>
  <si>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</si>
  <si>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</si>
  <si>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</si>
  <si>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</si>
  <si>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</si>
  <si>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</si>
  <si>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</si>
  <si>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</si>
  <si>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</si>
  <si>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</si>
  <si>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</si>
  <si>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</si>
  <si>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</si>
  <si>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</si>
  <si>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</si>
  <si>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</si>
  <si>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</si>
  <si>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</si>
  <si>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</si>
  <si>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</si>
  <si>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</si>
  <si>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</si>
  <si>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</si>
  <si>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</si>
  <si>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</si>
  <si>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</si>
  <si>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</si>
  <si>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</si>
  <si>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</si>
  <si>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</si>
  <si>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</si>
  <si>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</si>
  <si>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</si>
  <si>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</si>
  <si>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</si>
  <si>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</si>
  <si>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</si>
  <si>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</si>
  <si>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</si>
  <si>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</si>
  <si>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</si>
  <si>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</si>
  <si>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</si>
  <si>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</si>
  <si>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</si>
  <si>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</si>
  <si>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</si>
  <si>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</si>
  <si>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</si>
  <si>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</si>
  <si>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</si>
  <si>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</si>
  <si>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</si>
  <si>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</si>
  <si>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</si>
  <si>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</si>
  <si>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</si>
  <si>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</si>
  <si>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</si>
  <si>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</si>
  <si>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</si>
  <si>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</si>
  <si>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</si>
  <si>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</si>
  <si>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</si>
  <si>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</si>
  <si>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</si>
  <si>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</si>
  <si>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</si>
  <si>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</si>
  <si>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</si>
  <si>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</si>
  <si>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</si>
  <si>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</si>
  <si>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</si>
  <si>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</si>
  <si>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</si>
  <si>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</si>
  <si>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</si>
  <si>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</si>
  <si>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</si>
  <si>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</si>
  <si>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</si>
  <si>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</si>
  <si>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</si>
  <si>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</si>
  <si>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</si>
  <si>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</si>
  <si>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</si>
  <si>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</si>
  <si>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</si>
  <si>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</si>
  <si>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</si>
  <si>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</si>
  <si>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</si>
  <si>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</si>
  <si>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</si>
  <si>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</si>
  <si>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</si>
  <si>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</si>
  <si>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</si>
  <si>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</si>
  <si>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</si>
  <si>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</si>
  <si>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</si>
  <si>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</si>
  <si>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</si>
  <si>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</si>
  <si>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</si>
  <si>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</si>
  <si>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</si>
  <si>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</si>
  <si>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</si>
  <si>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</si>
  <si>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</si>
  <si>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</si>
  <si>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</si>
  <si>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</si>
  <si>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</si>
  <si>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</si>
  <si>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</si>
  <si>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</si>
  <si>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</si>
  <si>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</si>
  <si>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</si>
  <si>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</si>
  <si>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</si>
  <si>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</si>
  <si>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</si>
  <si>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</si>
  <si>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</si>
  <si>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</si>
  <si>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</si>
  <si>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</si>
  <si>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</si>
  <si>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</si>
  <si>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</si>
  <si>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</si>
  <si>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</si>
  <si>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</si>
  <si>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</si>
  <si>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</si>
  <si>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</si>
  <si>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</si>
  <si>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</si>
  <si>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</si>
  <si>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</si>
  <si>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</si>
  <si>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</si>
  <si>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</si>
  <si>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</si>
  <si>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</si>
  <si>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</si>
  <si>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</si>
  <si>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</si>
  <si>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</si>
  <si>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</si>
  <si>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</si>
  <si>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</si>
  <si>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</si>
  <si>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</si>
  <si>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</si>
  <si>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</si>
  <si>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</si>
  <si>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</si>
  <si>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</si>
  <si>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</si>
  <si>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</si>
  <si>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</si>
  <si>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</si>
  <si>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</si>
  <si>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</si>
  <si>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</si>
  <si>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</si>
  <si>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</si>
  <si>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</si>
  <si>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</si>
  <si>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</si>
  <si>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</si>
  <si>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</si>
  <si>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</si>
  <si>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</si>
  <si>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</si>
  <si>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</si>
  <si>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</si>
  <si>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</si>
  <si>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</si>
  <si>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</si>
  <si>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</si>
  <si>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</si>
  <si>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</si>
  <si>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</si>
  <si>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</si>
  <si>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</si>
  <si>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</si>
  <si>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</si>
  <si>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</si>
  <si>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</si>
  <si>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</si>
  <si>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</si>
  <si>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</si>
  <si>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</si>
  <si>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</si>
  <si>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</si>
  <si>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</si>
  <si>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</si>
  <si>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</si>
  <si>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</si>
  <si>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</si>
  <si>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</si>
  <si>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</si>
  <si>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</si>
  <si>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</si>
  <si>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</si>
  <si>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</si>
  <si>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</si>
  <si>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</si>
  <si>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</si>
  <si>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</si>
  <si>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</si>
  <si>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</si>
  <si>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</si>
  <si>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</si>
  <si>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</si>
  <si>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</si>
  <si>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</si>
  <si>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</si>
  <si>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</si>
  <si>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</si>
  <si>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</si>
  <si>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</si>
  <si>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</si>
  <si>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</si>
  <si>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</si>
  <si>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</si>
  <si>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</si>
  <si>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</si>
  <si>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</si>
  <si>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</si>
  <si>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</si>
  <si>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</si>
  <si>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</si>
  <si>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</si>
  <si>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</si>
  <si>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</si>
  <si>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</si>
  <si>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</si>
  <si>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</si>
  <si>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</si>
  <si>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</si>
  <si>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</si>
  <si>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</si>
  <si>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</si>
  <si>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</si>
  <si>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</si>
  <si>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</si>
  <si>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</si>
  <si>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</si>
  <si>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</si>
  <si>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</si>
  <si>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</si>
  <si>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</si>
  <si>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</si>
  <si>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</si>
  <si>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</si>
  <si>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</si>
  <si>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</si>
  <si>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</si>
  <si>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</si>
  <si>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</si>
  <si>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</si>
  <si>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</si>
  <si>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</si>
  <si>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</si>
  <si>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</si>
  <si>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</si>
  <si>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</si>
  <si>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</si>
  <si>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</si>
  <si>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</si>
  <si>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</si>
  <si>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</si>
  <si>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</si>
  <si>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</si>
  <si>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</si>
  <si>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</si>
  <si>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</si>
  <si>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</si>
  <si>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</si>
  <si>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</si>
  <si>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</si>
  <si>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</si>
  <si>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</si>
  <si>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</si>
  <si>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</si>
  <si>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</si>
  <si>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</si>
  <si>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</si>
  <si>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</si>
  <si>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</si>
  <si>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</si>
  <si>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</si>
  <si>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</si>
  <si>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</si>
  <si>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</si>
  <si>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</si>
  <si>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</si>
  <si>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</si>
  <si>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</si>
  <si>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</si>
  <si>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</si>
  <si>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</si>
  <si>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</si>
  <si>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</si>
  <si>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</si>
  <si>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</si>
  <si>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</si>
  <si>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</si>
  <si>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</si>
  <si>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</si>
  <si>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</si>
  <si>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</si>
  <si>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</si>
  <si>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</si>
  <si>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</si>
  <si>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</si>
  <si>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</si>
  <si>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</si>
  <si>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</si>
  <si>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</si>
  <si>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</si>
  <si>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</si>
  <si>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</si>
  <si>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</si>
  <si>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</si>
  <si>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</si>
  <si>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</si>
  <si>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</si>
  <si>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</si>
  <si>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</si>
  <si>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</si>
  <si>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</si>
  <si>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</si>
  <si>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</si>
  <si>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</si>
  <si>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</si>
  <si>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</si>
  <si>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</si>
  <si>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</si>
  <si>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</si>
  <si>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</si>
  <si>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</si>
  <si>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</si>
  <si>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</si>
  <si>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</si>
  <si>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</si>
  <si>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</si>
  <si>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</si>
  <si>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</si>
  <si>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</si>
  <si>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</si>
  <si>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</si>
  <si>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</si>
  <si>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</si>
  <si>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</si>
  <si>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</si>
  <si>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</si>
  <si>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</si>
  <si>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</si>
  <si>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</si>
  <si>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</si>
  <si>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</si>
  <si>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</si>
  <si>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</si>
  <si>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</si>
  <si>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</si>
  <si>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</si>
  <si>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</si>
  <si>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</si>
  <si>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</si>
  <si>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</si>
  <si>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</si>
  <si>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</si>
  <si>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</si>
  <si>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</si>
  <si>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</si>
  <si>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</si>
  <si>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</si>
  <si>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</si>
  <si>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</si>
  <si>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</si>
  <si>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</si>
  <si>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</si>
  <si>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</si>
  <si>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</si>
  <si>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</si>
  <si>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</si>
  <si>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</si>
  <si>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</si>
  <si>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</si>
  <si>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</si>
  <si>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</si>
  <si>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</si>
  <si>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</si>
  <si>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</si>
  <si>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</si>
  <si>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</si>
  <si>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</si>
  <si>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</si>
  <si>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</si>
  <si>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</si>
  <si>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</si>
  <si>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</si>
  <si>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</si>
  <si>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</si>
  <si>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</si>
  <si>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</si>
  <si>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</si>
  <si>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</si>
  <si>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</si>
  <si>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</si>
  <si>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</si>
  <si>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</si>
  <si>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</si>
  <si>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</si>
  <si>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</si>
  <si>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</si>
  <si>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</si>
  <si>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</si>
  <si>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</si>
  <si>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</si>
  <si>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</si>
  <si>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</si>
  <si>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</si>
  <si>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</si>
  <si>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</si>
  <si>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</si>
  <si>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</si>
  <si>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</si>
  <si>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</si>
  <si>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</si>
  <si>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</si>
  <si>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</si>
  <si>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</si>
  <si>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</si>
  <si>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</si>
  <si>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</si>
  <si>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</si>
  <si>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</si>
  <si>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</si>
  <si>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</si>
  <si>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</si>
  <si>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</si>
  <si>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</si>
  <si>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</si>
  <si>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</si>
  <si>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</si>
  <si>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</si>
  <si>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</si>
  <si>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</si>
  <si>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</si>
  <si>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</si>
  <si>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</si>
  <si>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</si>
  <si>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</si>
  <si>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</si>
  <si>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</si>
  <si>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</si>
  <si>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</si>
  <si>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</si>
  <si>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</si>
  <si>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</si>
  <si>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</si>
  <si>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</si>
  <si>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</si>
  <si>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</si>
  <si>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</si>
  <si>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</si>
  <si>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</si>
  <si>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</si>
  <si>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</si>
  <si>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</si>
  <si>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</si>
  <si>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</si>
  <si>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</si>
  <si>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</si>
  <si>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</si>
  <si>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</si>
  <si>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</si>
  <si>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</si>
  <si>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</si>
  <si>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</si>
  <si>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</si>
  <si>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</si>
  <si>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</si>
  <si>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</si>
  <si>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</si>
  <si>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</si>
  <si>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</si>
  <si>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</si>
  <si>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</si>
  <si>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</si>
  <si>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</si>
  <si>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</si>
  <si>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</si>
  <si>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</si>
  <si>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</si>
  <si>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</si>
  <si>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</si>
  <si>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</si>
  <si>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</si>
  <si>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</si>
  <si>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</si>
  <si>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</si>
  <si>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</si>
  <si>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</si>
  <si>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</si>
  <si>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</si>
  <si>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</si>
  <si>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</si>
  <si>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</si>
  <si>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</si>
  <si>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</si>
  <si>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</si>
  <si>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</si>
  <si>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</si>
  <si>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</si>
  <si>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</si>
  <si>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</si>
  <si>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</si>
  <si>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</si>
  <si>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</si>
  <si>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</si>
  <si>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</si>
  <si>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</si>
  <si>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</si>
  <si>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</si>
  <si>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</si>
  <si>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</si>
  <si>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</si>
  <si>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</si>
  <si>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</si>
  <si>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</si>
  <si>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</si>
  <si>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</si>
  <si>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</si>
  <si>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</si>
  <si>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</si>
  <si>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</si>
  <si>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</si>
  <si>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</si>
  <si>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</si>
  <si>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</si>
  <si>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</si>
  <si>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</si>
  <si>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</si>
  <si>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</si>
  <si>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</si>
  <si>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</si>
  <si>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</si>
  <si>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</si>
  <si>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</si>
  <si>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</si>
  <si>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</si>
  <si>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</si>
  <si>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</si>
  <si>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</si>
  <si>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</si>
  <si>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</si>
  <si>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</si>
  <si>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</si>
  <si>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</si>
  <si>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</si>
  <si>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</si>
  <si>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</si>
  <si>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</si>
  <si>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</si>
  <si>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</si>
  <si>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</si>
  <si>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</si>
  <si>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</si>
  <si>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</si>
  <si>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</si>
  <si>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</si>
  <si>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</si>
  <si>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</si>
  <si>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</si>
  <si>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</si>
  <si>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</si>
  <si>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</si>
  <si>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</si>
  <si>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</si>
  <si>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</si>
  <si>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</si>
  <si>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</si>
  <si>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</si>
  <si>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</si>
  <si>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</si>
  <si>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</si>
  <si>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</si>
  <si>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</si>
  <si>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</si>
  <si>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</si>
  <si>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</si>
  <si>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</si>
  <si>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</si>
  <si>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</si>
  <si>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</si>
  <si>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</si>
  <si>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</si>
  <si>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</si>
  <si>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</si>
  <si>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</si>
  <si>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</si>
  <si>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</si>
  <si>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</si>
  <si>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</si>
  <si>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</si>
  <si>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</si>
  <si>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</si>
  <si>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</si>
  <si>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</si>
  <si>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</si>
  <si>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</si>
  <si>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</si>
  <si>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</si>
  <si>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</si>
  <si>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</si>
  <si>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</si>
  <si>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</si>
  <si>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</si>
  <si>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</si>
  <si>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</si>
  <si>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</si>
  <si>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</si>
  <si>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</si>
  <si>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</si>
  <si>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</si>
  <si>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</si>
  <si>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</si>
  <si>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</si>
  <si>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</si>
  <si>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</si>
  <si>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</si>
  <si>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</si>
  <si>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</si>
  <si>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</si>
  <si>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</si>
  <si>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</si>
  <si>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</si>
  <si>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</si>
  <si>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</si>
  <si>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</si>
  <si>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</si>
  <si>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</si>
  <si>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</si>
  <si>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</si>
  <si>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</si>
  <si>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</si>
  <si>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</si>
  <si>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</si>
  <si>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</si>
  <si>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</si>
  <si>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</si>
  <si>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</si>
  <si>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</si>
  <si>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</si>
  <si>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</si>
  <si>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</si>
  <si>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</si>
  <si>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</si>
  <si>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</si>
  <si>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</si>
  <si>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</si>
  <si>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</si>
  <si>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</si>
  <si>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</si>
  <si>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</si>
  <si>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</si>
  <si>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</si>
  <si>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</si>
  <si>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</si>
  <si>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</si>
  <si>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</si>
  <si>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</si>
  <si>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</si>
  <si>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</si>
  <si>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</si>
  <si>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</si>
  <si>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</si>
  <si>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</si>
  <si>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</si>
  <si>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</si>
  <si>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</si>
  <si>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</si>
  <si>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</si>
  <si>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</si>
  <si>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</si>
  <si>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</si>
  <si>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</si>
  <si>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</si>
  <si>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</si>
  <si>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</si>
  <si>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</si>
  <si>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</si>
  <si>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</si>
  <si>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</si>
  <si>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</si>
  <si>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</si>
  <si>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</si>
  <si>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</si>
  <si>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</si>
  <si>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</si>
  <si>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</si>
  <si>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</si>
  <si>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</si>
  <si>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</si>
  <si>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</si>
  <si>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</si>
  <si>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</si>
  <si>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</si>
  <si>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</si>
  <si>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</si>
  <si>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</si>
  <si>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</si>
  <si>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</si>
  <si>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</si>
  <si>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</si>
  <si>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</si>
  <si>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</si>
  <si>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</si>
  <si>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</si>
  <si>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</si>
  <si>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</si>
  <si>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</si>
  <si>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</si>
  <si>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</si>
  <si>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</si>
  <si>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</si>
  <si>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</si>
  <si>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</si>
  <si>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</si>
  <si>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</si>
  <si>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</si>
  <si>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</si>
  <si>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</si>
  <si>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</si>
  <si>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</si>
  <si>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</si>
  <si>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</si>
  <si>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</si>
  <si>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</si>
  <si>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</si>
  <si>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</si>
  <si>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</si>
  <si>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</si>
  <si>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</si>
  <si>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</si>
  <si>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</si>
  <si>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</si>
  <si>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</si>
  <si>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</si>
  <si>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</si>
  <si>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</si>
  <si>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</si>
  <si>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</si>
  <si>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</si>
  <si>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</si>
  <si>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</si>
  <si>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</si>
  <si>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</si>
  <si>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</si>
  <si>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</si>
  <si>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</si>
  <si>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</si>
  <si>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</si>
  <si>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</si>
  <si>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</si>
  <si>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</si>
  <si>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</si>
  <si>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</si>
  <si>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</si>
  <si>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</si>
  <si>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</si>
  <si>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</si>
  <si>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</si>
  <si>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</si>
  <si>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</si>
  <si>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</si>
  <si>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</si>
  <si>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</si>
  <si>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</si>
  <si>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</si>
  <si>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</si>
  <si>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</si>
  <si>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</si>
  <si>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</si>
  <si>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</si>
  <si>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</si>
  <si>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</si>
  <si>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</si>
  <si>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</si>
  <si>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</si>
  <si>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</si>
  <si>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</si>
  <si>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</si>
  <si>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</si>
  <si>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</si>
  <si>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</si>
  <si>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</si>
  <si>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</si>
  <si>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</si>
  <si>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</si>
  <si>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</si>
  <si>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</si>
  <si>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</si>
  <si>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</si>
  <si>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</si>
  <si>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</si>
  <si>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</si>
  <si>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</si>
  <si>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</si>
  <si>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</si>
  <si>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</si>
  <si>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</si>
  <si>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</si>
  <si>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</si>
  <si>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</si>
  <si>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</si>
  <si>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</si>
  <si>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</si>
  <si>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</si>
  <si>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</si>
  <si>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</si>
  <si>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</si>
  <si>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</si>
  <si>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</si>
  <si>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</si>
  <si>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</si>
  <si>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</si>
  <si>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</si>
  <si>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</si>
  <si>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</si>
  <si>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</si>
  <si>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</si>
  <si>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</si>
  <si>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</si>
  <si>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</si>
  <si>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</si>
  <si>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</si>
  <si>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</si>
  <si>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</si>
  <si>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</si>
  <si>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</si>
  <si>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</si>
  <si>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</si>
  <si>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</si>
  <si>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</si>
  <si>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</si>
  <si>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</si>
  <si>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</si>
  <si>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</si>
  <si>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</si>
  <si>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</si>
  <si>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</si>
  <si>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</si>
  <si>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</si>
  <si>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</si>
  <si>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</si>
  <si>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</si>
  <si>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</si>
  <si>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</si>
  <si>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</si>
  <si>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</si>
  <si>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</si>
  <si>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</si>
  <si>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</si>
  <si>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</si>
  <si>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</si>
  <si>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</si>
  <si>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</si>
  <si>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</si>
  <si>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</si>
  <si>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</si>
  <si>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</si>
  <si>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</si>
  <si>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</si>
  <si>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</si>
  <si>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</si>
  <si>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</si>
  <si>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</si>
  <si>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</si>
  <si>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</si>
  <si>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</si>
  <si>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</si>
  <si>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</si>
  <si>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</si>
  <si>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</si>
  <si>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</si>
  <si>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</si>
  <si>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</si>
  <si>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</si>
  <si>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</si>
  <si>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</si>
  <si>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</si>
  <si>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</si>
  <si>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</si>
  <si>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</si>
  <si>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</si>
  <si>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</si>
  <si>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</si>
  <si>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</si>
  <si>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</si>
  <si>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</si>
  <si>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</si>
  <si>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</si>
  <si>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</si>
  <si>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</si>
  <si>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</si>
  <si>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</si>
  <si>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</si>
  <si>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</si>
  <si>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</si>
  <si>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</si>
  <si>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</si>
  <si>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</si>
  <si>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</si>
  <si>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</si>
  <si>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</si>
  <si>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</si>
  <si>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</si>
  <si>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</si>
  <si>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</si>
  <si>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</si>
  <si>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</si>
  <si>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</si>
  <si>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</si>
  <si>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</si>
  <si>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</si>
  <si>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</si>
  <si>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</si>
  <si>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</si>
  <si>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</si>
  <si>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</si>
  <si>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</si>
  <si>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</si>
  <si>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</si>
  <si>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</si>
  <si>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</si>
  <si>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</si>
  <si>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</si>
  <si>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</si>
  <si>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</si>
  <si>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</si>
  <si>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</si>
  <si>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</si>
  <si>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</si>
  <si>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</si>
  <si>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</si>
  <si>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</si>
  <si>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</si>
  <si>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</si>
  <si>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</si>
  <si>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</si>
  <si>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</si>
  <si>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</si>
  <si>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</si>
  <si>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</si>
  <si>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</si>
  <si>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</si>
  <si>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</si>
  <si>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</si>
  <si>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</si>
  <si>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</si>
  <si>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</si>
  <si>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</si>
  <si>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</si>
  <si>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</si>
  <si>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</si>
  <si>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</si>
  <si>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</si>
  <si>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</si>
  <si>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</si>
  <si>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</si>
  <si>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</si>
  <si>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</si>
  <si>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</si>
  <si>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</si>
  <si>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</si>
  <si>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</si>
  <si>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</si>
  <si>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</si>
  <si>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</si>
  <si>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</si>
  <si>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</si>
  <si>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</si>
  <si>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</si>
  <si>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</si>
  <si>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</si>
  <si>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</si>
  <si>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</si>
  <si>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</si>
  <si>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</si>
  <si>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</si>
  <si>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</si>
  <si>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</si>
  <si>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</si>
  <si>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</si>
  <si>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</si>
  <si>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</si>
  <si>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</si>
  <si>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</si>
  <si>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</si>
  <si>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</si>
  <si>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</si>
  <si>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</si>
  <si>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</si>
  <si>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</si>
  <si>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</si>
  <si>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</si>
  <si>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</si>
  <si>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</si>
  <si>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</si>
  <si>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</si>
  <si>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</si>
  <si>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</si>
  <si>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</si>
  <si>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</si>
  <si>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</si>
  <si>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</si>
  <si>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</si>
  <si>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</si>
  <si>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</si>
  <si>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</si>
  <si>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</si>
  <si>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</si>
  <si>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</si>
  <si>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</si>
  <si>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</si>
  <si>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</si>
  <si>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</si>
  <si>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</si>
  <si>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</si>
  <si>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</si>
  <si>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</si>
  <si>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</si>
  <si>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</si>
  <si>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</si>
  <si>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</si>
  <si>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</si>
  <si>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</si>
  <si>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</si>
  <si>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</si>
  <si>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</si>
  <si>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</si>
  <si>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</si>
  <si>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</si>
  <si>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</si>
  <si>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</si>
  <si>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</si>
  <si>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</si>
  <si>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</si>
  <si>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</si>
  <si>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</si>
  <si>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</si>
  <si>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</si>
  <si>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</si>
  <si>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</si>
  <si>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</si>
  <si>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</si>
  <si>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</si>
  <si>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</si>
  <si>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</si>
  <si>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</si>
  <si>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</si>
  <si>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</si>
  <si>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</si>
  <si>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</si>
  <si>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</si>
  <si>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</si>
  <si>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</si>
  <si>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</si>
  <si>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</si>
  <si>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</si>
  <si>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</si>
  <si>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</si>
  <si>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</si>
  <si>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</si>
  <si>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</si>
  <si>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</si>
  <si>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</si>
  <si>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</si>
  <si>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</si>
  <si>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</si>
  <si>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</si>
  <si>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</si>
  <si>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</si>
  <si>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</si>
  <si>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</si>
  <si>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</si>
  <si>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</si>
  <si>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</si>
  <si>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</si>
  <si>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</si>
  <si>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</si>
  <si>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</si>
  <si>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</si>
  <si>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</si>
  <si>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</si>
  <si>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</si>
  <si>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</si>
  <si>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</si>
  <si>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</si>
  <si>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</si>
  <si>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</si>
  <si>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</si>
  <si>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</si>
  <si>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</si>
  <si>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</si>
  <si>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</si>
  <si>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</si>
  <si>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</si>
  <si>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</si>
  <si>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</si>
  <si>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</si>
  <si>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</si>
  <si>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</si>
  <si>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</si>
  <si>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</si>
  <si>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</si>
  <si>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</si>
  <si>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</si>
  <si>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</si>
  <si>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</si>
  <si>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</si>
  <si>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</si>
  <si>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</si>
  <si>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</si>
  <si>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</si>
  <si>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</si>
  <si>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</si>
  <si>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</si>
  <si>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</si>
  <si>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</si>
  <si>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</si>
  <si>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</si>
  <si>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</si>
  <si>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</si>
  <si>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</si>
  <si>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</si>
  <si>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</si>
  <si>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</si>
  <si>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</si>
  <si>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</si>
  <si>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</si>
  <si>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</si>
  <si>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</si>
  <si>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</si>
  <si>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</si>
  <si>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</si>
  <si>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</si>
  <si>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</si>
  <si>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</si>
  <si>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</si>
  <si>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</si>
  <si>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</si>
  <si>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</si>
  <si>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</si>
  <si>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</si>
  <si>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</si>
  <si>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</si>
  <si>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</si>
  <si>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</si>
  <si>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</si>
  <si>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</si>
  <si>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</si>
  <si>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</si>
  <si>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</si>
  <si>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</si>
  <si>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</si>
  <si>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</si>
  <si>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</si>
  <si>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</si>
  <si>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</si>
  <si>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</si>
  <si>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</si>
  <si>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</si>
  <si>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</si>
  <si>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</si>
  <si>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</si>
  <si>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</si>
  <si>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</si>
  <si>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</si>
  <si>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</si>
  <si>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</si>
  <si>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</si>
  <si>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</si>
  <si>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</si>
  <si>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</si>
  <si>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</si>
  <si>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</si>
  <si>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</si>
  <si>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</si>
  <si>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</si>
  <si>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</si>
  <si>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</si>
  <si>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</si>
  <si>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</si>
  <si>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</si>
  <si>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</si>
  <si>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</si>
  <si>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</si>
  <si>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</si>
  <si>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</si>
  <si>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</si>
  <si>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</si>
  <si>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</si>
  <si>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</si>
  <si>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</si>
  <si>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</si>
  <si>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</si>
  <si>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</si>
  <si>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</si>
  <si>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</si>
  <si>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</si>
  <si>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</si>
  <si>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</si>
  <si>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</si>
  <si>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</si>
  <si>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</si>
  <si>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</si>
  <si>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</si>
  <si>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</si>
  <si>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</si>
  <si>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</si>
  <si>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</si>
  <si>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</si>
  <si>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</si>
  <si>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</si>
  <si>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</si>
  <si>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</si>
  <si>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</si>
  <si>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</si>
  <si>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</si>
  <si>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</si>
  <si>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</si>
  <si>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</si>
  <si>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</si>
  <si>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</si>
  <si>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</si>
  <si>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</si>
  <si>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</si>
  <si>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</si>
  <si>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</si>
  <si>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</si>
  <si>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</si>
  <si>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</si>
  <si>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</si>
  <si>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</si>
  <si>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</si>
  <si>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</si>
  <si>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</si>
  <si>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</si>
  <si>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</si>
  <si>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</si>
  <si>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</si>
  <si>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</si>
  <si>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</si>
  <si>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</si>
  <si>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</si>
  <si>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</si>
  <si>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</si>
  <si>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</si>
  <si>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</si>
  <si>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</si>
  <si>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</si>
  <si>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</si>
  <si>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</si>
  <si>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</si>
  <si>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</si>
  <si>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</si>
  <si>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</si>
  <si>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</si>
  <si>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</si>
  <si>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</si>
  <si>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</si>
  <si>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</si>
  <si>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</si>
  <si>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</si>
  <si>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</si>
  <si>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</si>
  <si>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</si>
  <si>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</si>
  <si>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</si>
  <si>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</si>
  <si>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</si>
  <si>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</si>
  <si>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</si>
  <si>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</si>
  <si>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</si>
  <si>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</si>
  <si>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</si>
  <si>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</si>
  <si>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</si>
  <si>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</si>
  <si>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</si>
  <si>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</si>
  <si>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</si>
  <si>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</si>
  <si>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</si>
  <si>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</si>
  <si>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</si>
  <si>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</si>
  <si>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</si>
  <si>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</si>
  <si>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</si>
  <si>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</si>
  <si>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</si>
  <si>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</si>
  <si>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</si>
  <si>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</si>
  <si>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</si>
  <si>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</si>
  <si>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</si>
  <si>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</si>
  <si>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</si>
  <si>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</si>
  <si>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</si>
  <si>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</si>
  <si>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</si>
  <si>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</si>
  <si>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</si>
  <si>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</si>
  <si>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</si>
  <si>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</si>
  <si>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</si>
  <si>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</si>
  <si>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</si>
  <si>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</si>
  <si>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</si>
  <si>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</si>
  <si>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</si>
  <si>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</si>
  <si>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</si>
  <si>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</si>
  <si>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</si>
  <si>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</si>
  <si>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</si>
  <si>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</si>
  <si>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</si>
  <si>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</si>
  <si>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</si>
  <si>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</si>
  <si>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</si>
  <si>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</si>
  <si>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</si>
  <si>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</si>
  <si>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</si>
  <si>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</si>
  <si>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</si>
  <si>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</si>
  <si>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</si>
  <si>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</si>
  <si>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</si>
  <si>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</si>
  <si>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</si>
  <si>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</si>
  <si>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</si>
  <si>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</si>
  <si>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</si>
  <si>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</si>
  <si>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</si>
  <si>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</si>
  <si>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</si>
  <si>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</si>
  <si>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</si>
  <si>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</si>
  <si>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</si>
  <si>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</si>
  <si>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</si>
  <si>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</si>
  <si>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</si>
  <si>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</si>
  <si>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</si>
  <si>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</si>
  <si>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</si>
  <si>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</si>
  <si>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</si>
  <si>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</si>
  <si>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</si>
  <si>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</si>
  <si>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</si>
  <si>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</si>
  <si>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</si>
  <si>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</si>
  <si>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</si>
  <si>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</si>
  <si>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</si>
  <si>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</si>
  <si>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</si>
  <si>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</si>
  <si>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</si>
  <si>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</si>
  <si>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</si>
  <si>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</si>
  <si>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</si>
  <si>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</si>
  <si>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</si>
  <si>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</si>
  <si>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</si>
  <si>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</si>
  <si>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</si>
  <si>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</si>
  <si>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</si>
  <si>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</si>
  <si>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</si>
  <si>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</si>
  <si>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</si>
  <si>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</si>
  <si>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</si>
  <si>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</si>
  <si>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</si>
  <si>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</si>
  <si>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</si>
  <si>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</si>
  <si>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</si>
  <si>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</si>
  <si>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</si>
  <si>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</si>
  <si>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</si>
  <si>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</si>
  <si>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</si>
  <si>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</si>
  <si>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</si>
  <si>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</si>
  <si>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</si>
  <si>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</si>
  <si>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</si>
  <si>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</si>
  <si>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</si>
  <si>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</si>
  <si>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</si>
  <si>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</si>
  <si>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</si>
  <si>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</si>
  <si>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</si>
  <si>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</si>
  <si>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</si>
  <si>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</si>
  <si>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</si>
  <si>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</si>
  <si>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</si>
  <si>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</si>
  <si>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</si>
  <si>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</si>
  <si>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</si>
  <si>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</si>
  <si>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</si>
  <si>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</si>
  <si>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</si>
  <si>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</si>
  <si>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</si>
  <si>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</si>
  <si>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</si>
  <si>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</si>
  <si>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</si>
  <si>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</si>
  <si>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</si>
  <si>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</si>
  <si>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</si>
  <si>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</si>
  <si>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</si>
  <si>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</si>
  <si>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</si>
  <si>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</si>
  <si>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</si>
  <si>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</si>
  <si>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</si>
  <si>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</si>
  <si>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</si>
  <si>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</si>
  <si>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</si>
  <si>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</si>
  <si>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</si>
  <si>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</si>
  <si>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</si>
  <si>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</si>
  <si>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</si>
  <si>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</si>
  <si>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</si>
  <si>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</si>
  <si>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</si>
  <si>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</si>
  <si>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</si>
  <si>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</si>
  <si>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</si>
  <si>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</si>
  <si>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</si>
  <si>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</si>
  <si>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</si>
  <si>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</si>
  <si>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</si>
  <si>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</si>
  <si>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</si>
  <si>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</si>
  <si>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</si>
  <si>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</si>
  <si>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</si>
  <si>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</si>
  <si>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</si>
  <si>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</si>
  <si>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</si>
  <si>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</si>
  <si>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</si>
  <si>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</si>
  <si>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</si>
  <si>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</si>
  <si>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</si>
  <si>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</si>
  <si>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</si>
  <si>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</si>
  <si>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</si>
  <si>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</si>
  <si>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</si>
  <si>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</si>
  <si>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</si>
  <si>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</si>
  <si>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</si>
  <si>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</si>
  <si>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</si>
  <si>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</si>
  <si>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</si>
  <si>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</si>
  <si>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</si>
  <si>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</si>
  <si>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</si>
  <si>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</si>
  <si>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</si>
  <si>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</si>
  <si>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</si>
  <si>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</si>
  <si>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</si>
  <si>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</si>
  <si>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</si>
  <si>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</si>
  <si>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</si>
  <si>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</si>
  <si>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</si>
  <si>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</si>
  <si>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</si>
  <si>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</si>
  <si>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</si>
  <si>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</si>
  <si>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</si>
  <si>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</si>
  <si>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</si>
  <si>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</si>
  <si>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</si>
  <si>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</si>
  <si>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</si>
  <si>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</si>
  <si>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</si>
  <si>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</si>
  <si>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</si>
  <si>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</si>
  <si>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</si>
  <si>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</si>
  <si>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</si>
  <si>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</si>
  <si>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</si>
  <si>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</si>
  <si>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</si>
  <si>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</si>
  <si>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</si>
  <si>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</si>
  <si>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</si>
  <si>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</si>
  <si>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</si>
  <si>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</si>
  <si>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</si>
  <si>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</si>
  <si>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</si>
  <si>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</si>
  <si>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</si>
  <si>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</si>
  <si>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</si>
  <si>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</si>
  <si>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</si>
  <si>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</si>
  <si>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</si>
  <si>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</si>
  <si>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</si>
  <si>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</si>
  <si>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</si>
  <si>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</si>
  <si>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</si>
  <si>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</si>
  <si>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</si>
  <si>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</si>
  <si>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</si>
  <si>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</si>
  <si>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</si>
  <si>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</si>
  <si>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</si>
  <si>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</si>
  <si>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</si>
  <si>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</si>
  <si>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</si>
  <si>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</si>
  <si>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</si>
  <si>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</si>
  <si>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</si>
  <si>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</si>
  <si>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</si>
  <si>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</si>
  <si>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</si>
  <si>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</si>
  <si>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</si>
  <si>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</si>
  <si>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</si>
  <si>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</si>
  <si>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</si>
  <si>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</si>
  <si>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</si>
  <si>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</si>
  <si>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</si>
  <si>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</si>
  <si>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</si>
  <si>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</si>
  <si>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</si>
  <si>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</si>
  <si>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</si>
  <si>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</si>
  <si>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</si>
  <si>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</si>
  <si>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</si>
  <si>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</si>
  <si>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</si>
  <si>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</si>
  <si>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</si>
  <si>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</si>
  <si>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</si>
  <si>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</si>
  <si>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</si>
  <si>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</si>
  <si>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</si>
  <si>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</si>
  <si>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</si>
  <si>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</si>
  <si>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</si>
  <si>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</si>
  <si>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</si>
  <si>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</si>
  <si>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</si>
  <si>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</si>
  <si>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</si>
  <si>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</si>
  <si>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</si>
  <si>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</si>
  <si>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</si>
  <si>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</si>
  <si>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</si>
  <si>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</si>
  <si>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</si>
  <si>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</si>
  <si>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</si>
  <si>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</si>
  <si>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</si>
  <si>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</si>
  <si>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</si>
  <si>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</si>
  <si>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</si>
  <si>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</si>
  <si>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</si>
  <si>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</si>
  <si>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</si>
  <si>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</si>
  <si>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</si>
  <si>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</si>
  <si>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</si>
  <si>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</si>
  <si>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</si>
  <si>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</si>
  <si>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</si>
  <si>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</si>
  <si>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</si>
  <si>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</si>
  <si>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</si>
  <si>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</si>
  <si>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</si>
  <si>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</si>
  <si>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</si>
  <si>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</si>
  <si>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</si>
  <si>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</si>
  <si>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</si>
  <si>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</si>
  <si>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</si>
  <si>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</si>
  <si>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</si>
  <si>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</si>
  <si>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</si>
  <si>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</si>
  <si>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</si>
  <si>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</si>
  <si>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</si>
  <si>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</si>
  <si>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</si>
  <si>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</si>
  <si>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</si>
  <si>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</si>
  <si>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</si>
  <si>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</si>
  <si>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</si>
  <si>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</si>
  <si>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</si>
  <si>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</si>
  <si>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</si>
  <si>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</si>
  <si>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</si>
  <si>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</si>
  <si>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</si>
  <si>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</si>
  <si>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</si>
  <si>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</si>
  <si>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</si>
  <si>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</si>
  <si>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</si>
  <si>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</si>
  <si>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</si>
  <si>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</si>
  <si>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</si>
  <si>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</si>
  <si>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</si>
  <si>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</si>
  <si>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</si>
  <si>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</si>
  <si>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</si>
  <si>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</si>
  <si>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</si>
  <si>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</si>
  <si>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</si>
  <si>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</si>
  <si>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</si>
  <si>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</si>
  <si>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</si>
  <si>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</si>
  <si>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</si>
  <si>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</si>
  <si>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</si>
  <si>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</si>
  <si>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</si>
  <si>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</si>
  <si>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</si>
  <si>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</si>
  <si>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</si>
  <si>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</si>
  <si>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</si>
  <si>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</si>
  <si>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</si>
  <si>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</si>
  <si>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</si>
  <si>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</si>
  <si>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</si>
  <si>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</si>
  <si>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</si>
  <si>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</si>
  <si>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</si>
  <si>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</si>
  <si>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</si>
  <si>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</si>
  <si>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</si>
  <si>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</si>
  <si>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</si>
  <si>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</si>
  <si>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</si>
  <si>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</si>
  <si>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</si>
  <si>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</si>
  <si>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</si>
  <si>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</si>
  <si>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</si>
  <si>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</si>
  <si>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</si>
  <si>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</si>
  <si>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</si>
  <si>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</si>
  <si>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</si>
  <si>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</si>
  <si>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</si>
  <si>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</si>
  <si>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</si>
  <si>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</si>
  <si>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</si>
  <si>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</si>
  <si>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</si>
  <si>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</si>
  <si>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</si>
  <si>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</si>
  <si>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</si>
  <si>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</si>
  <si>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</si>
  <si>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</si>
  <si>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</si>
  <si>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</si>
  <si>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</si>
  <si>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</si>
  <si>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</si>
  <si>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</si>
  <si>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</si>
  <si>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</si>
  <si>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</si>
  <si>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</si>
  <si>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</si>
  <si>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</si>
  <si>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</si>
  <si>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</si>
  <si>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</si>
  <si>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</si>
  <si>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</si>
  <si>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</si>
  <si>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</si>
  <si>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</si>
  <si>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</si>
  <si>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</si>
  <si>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</si>
  <si>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</si>
  <si>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</si>
  <si>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</si>
  <si>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</si>
  <si>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</si>
  <si>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</si>
  <si>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</si>
  <si>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</si>
  <si>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</si>
  <si>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</si>
  <si>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</si>
  <si>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</si>
  <si>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</si>
  <si>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</si>
  <si>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</si>
  <si>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</si>
  <si>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</si>
  <si>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</si>
  <si>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</si>
  <si>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</si>
  <si>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</si>
  <si>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</si>
  <si>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</si>
  <si>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</si>
  <si>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</si>
  <si>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</si>
  <si>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</si>
  <si>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</si>
  <si>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</si>
  <si>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</si>
  <si>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</si>
  <si>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</si>
  <si>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</si>
  <si>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</si>
  <si>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</si>
  <si>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</si>
  <si>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</si>
  <si>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</si>
  <si>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</si>
  <si>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</si>
  <si>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</si>
  <si>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</si>
  <si>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</si>
  <si>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</si>
  <si>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</si>
  <si>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</si>
  <si>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</si>
  <si>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</si>
  <si>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</si>
  <si>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</si>
  <si>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</si>
  <si>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</si>
  <si>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</si>
  <si>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</si>
  <si>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</si>
  <si>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</si>
  <si>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</si>
  <si>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</si>
  <si>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</si>
  <si>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</si>
  <si>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</si>
  <si>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</si>
  <si>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</si>
  <si>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</si>
  <si>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</si>
  <si>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</si>
  <si>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</si>
  <si>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</si>
  <si>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</si>
  <si>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</si>
  <si>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</si>
  <si>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</si>
  <si>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</si>
  <si>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</si>
  <si>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</si>
  <si>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</si>
  <si>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</si>
  <si>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</si>
  <si>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</si>
  <si>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</si>
  <si>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</si>
  <si>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</si>
  <si>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</si>
  <si>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</si>
  <si>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</si>
  <si>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</si>
  <si>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</si>
  <si>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</si>
  <si>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</si>
  <si>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</si>
  <si>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</si>
  <si>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</si>
  <si>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</si>
  <si>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</si>
  <si>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</si>
  <si>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</si>
  <si>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</si>
  <si>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</si>
  <si>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</si>
  <si>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</si>
  <si>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</si>
  <si>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</si>
  <si>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</si>
  <si>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</si>
  <si>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</si>
  <si>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</si>
  <si>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</si>
  <si>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</si>
  <si>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</si>
  <si>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</si>
  <si>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</si>
  <si>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</si>
  <si>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</si>
  <si>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</si>
  <si>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</si>
  <si>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</si>
  <si>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</si>
  <si>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</si>
  <si>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</si>
  <si>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</si>
  <si>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</si>
  <si>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</si>
  <si>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</si>
  <si>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</si>
  <si>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</si>
  <si>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</si>
  <si>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</si>
  <si>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</si>
  <si>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</si>
  <si>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</si>
  <si>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</si>
  <si>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</si>
  <si>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</si>
  <si>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</si>
  <si>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</si>
  <si>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</si>
  <si>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</si>
  <si>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</si>
  <si>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</si>
  <si>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</si>
  <si>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</si>
  <si>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</si>
  <si>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</si>
  <si>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</si>
  <si>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</si>
  <si>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</si>
  <si>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</si>
  <si>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</si>
  <si>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</si>
  <si>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</si>
  <si>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</si>
  <si>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</si>
  <si>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</si>
  <si>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</si>
  <si>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</si>
  <si>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</si>
  <si>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</si>
  <si>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</si>
  <si>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</si>
  <si>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</si>
  <si>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</si>
  <si>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</si>
  <si>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</si>
  <si>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</si>
  <si>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</si>
  <si>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</si>
  <si>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</si>
  <si>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</si>
  <si>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</si>
  <si>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</si>
  <si>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</si>
  <si>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</si>
  <si>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</si>
  <si>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</si>
  <si>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</si>
  <si>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</si>
  <si>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</si>
  <si>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</si>
  <si>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</si>
  <si>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</si>
  <si>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</si>
  <si>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</si>
  <si>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</si>
  <si>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</si>
  <si>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</si>
  <si>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</si>
  <si>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</si>
  <si>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</si>
  <si>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</si>
  <si>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</si>
  <si>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</si>
  <si>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</si>
  <si>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</si>
  <si>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</si>
  <si>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</si>
  <si>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</si>
  <si>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</si>
  <si>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</si>
  <si>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</si>
  <si>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</si>
  <si>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</si>
  <si>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</si>
  <si>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</si>
  <si>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</si>
  <si>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</si>
  <si>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</si>
  <si>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</si>
  <si>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</si>
  <si>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</si>
  <si>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</si>
  <si>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</si>
  <si>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</si>
  <si>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</si>
  <si>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</si>
  <si>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</si>
  <si>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</si>
  <si>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</si>
  <si>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</si>
  <si>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</si>
  <si>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</si>
  <si>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</si>
  <si>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</si>
  <si>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</si>
  <si>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</si>
  <si>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</si>
  <si>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</si>
  <si>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</si>
  <si>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</si>
  <si>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</si>
  <si>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</si>
  <si>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</si>
  <si>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</si>
  <si>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</si>
  <si>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</si>
  <si>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</si>
  <si>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</si>
  <si>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</si>
  <si>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</si>
  <si>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</si>
  <si>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</si>
  <si>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</si>
  <si>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</si>
  <si>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</si>
  <si>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</si>
  <si>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</si>
  <si>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</si>
  <si>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</si>
  <si>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</si>
  <si>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</si>
  <si>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</si>
  <si>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</si>
  <si>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</si>
  <si>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</si>
  <si>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</si>
  <si>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</si>
  <si>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</si>
  <si>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</si>
  <si>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</si>
  <si>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</si>
  <si>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</si>
  <si>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</si>
  <si>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</si>
  <si>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</si>
  <si>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</si>
  <si>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</si>
  <si>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</si>
  <si>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</si>
  <si>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</si>
  <si>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</si>
  <si>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</si>
  <si>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</si>
  <si>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</si>
  <si>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</si>
  <si>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</si>
  <si>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</si>
  <si>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</si>
  <si>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</si>
  <si>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</si>
  <si>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</si>
  <si>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</si>
  <si>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</si>
  <si>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</si>
  <si>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</si>
  <si>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</si>
  <si>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</si>
  <si>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</si>
  <si>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</si>
  <si>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</si>
  <si>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</si>
  <si>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</si>
  <si>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</si>
  <si>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</si>
  <si>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</si>
  <si>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</si>
  <si>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</si>
  <si>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</si>
  <si>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</si>
  <si>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</si>
  <si>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</si>
  <si>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</si>
  <si>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</si>
  <si>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</si>
  <si>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</si>
  <si>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</si>
  <si>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</si>
  <si>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</si>
  <si>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</si>
  <si>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</si>
  <si>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</si>
  <si>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</si>
  <si>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</si>
  <si>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</si>
  <si>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</si>
  <si>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</si>
  <si>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</si>
  <si>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</si>
  <si>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</si>
  <si>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</si>
  <si>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</si>
  <si>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</si>
  <si>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</si>
  <si>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</si>
  <si>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</si>
  <si>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</si>
  <si>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</si>
  <si>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</si>
  <si>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</si>
  <si>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</si>
  <si>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</si>
  <si>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</si>
  <si>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</si>
  <si>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</si>
  <si>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</si>
  <si>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</si>
  <si>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</si>
  <si>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</si>
  <si>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</si>
  <si>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</si>
  <si>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</si>
  <si>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</si>
  <si>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</si>
  <si>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</si>
  <si>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</si>
  <si>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</si>
  <si>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</si>
  <si>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</si>
  <si>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</si>
  <si>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</si>
  <si>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</si>
  <si>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</si>
  <si>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</si>
  <si>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</si>
  <si>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</si>
  <si>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</si>
  <si>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</si>
  <si>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</si>
  <si>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</si>
  <si>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</si>
  <si>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</si>
  <si>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</si>
  <si>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</si>
  <si>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</si>
  <si>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</si>
  <si>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</si>
  <si>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</si>
  <si>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</si>
  <si>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</si>
  <si>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</si>
  <si>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</si>
  <si>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</si>
  <si>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</si>
  <si>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</si>
  <si>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</si>
  <si>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</si>
  <si>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</si>
  <si>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</si>
  <si>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</si>
  <si>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</si>
  <si>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</si>
  <si>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</si>
  <si>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</si>
  <si>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</si>
  <si>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</si>
  <si>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</si>
  <si>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</si>
  <si>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</si>
  <si>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</si>
  <si>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</si>
  <si>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</si>
  <si>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</si>
  <si>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</si>
  <si>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</si>
  <si>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</si>
  <si>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</si>
  <si>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</si>
  <si>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</si>
  <si>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</si>
  <si>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</si>
  <si>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</si>
  <si>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</si>
  <si>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</si>
  <si>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</si>
  <si>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</si>
  <si>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</si>
  <si>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</si>
  <si>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</si>
  <si>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</si>
  <si>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</si>
  <si>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</si>
  <si>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</si>
  <si>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</si>
  <si>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</si>
  <si>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</si>
  <si>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</si>
  <si>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</si>
  <si>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</si>
  <si>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</si>
  <si>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</si>
  <si>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</si>
  <si>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</si>
  <si>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</si>
  <si>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</si>
  <si>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</si>
  <si>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</si>
  <si>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</si>
  <si>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</si>
  <si>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</si>
  <si>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</si>
  <si>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</si>
  <si>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</si>
  <si>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</si>
  <si>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</si>
  <si>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</si>
  <si>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</si>
  <si>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</si>
  <si>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</si>
  <si>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</si>
  <si>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</si>
  <si>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</si>
  <si>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</si>
  <si>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</si>
  <si>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</si>
  <si>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</si>
  <si>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</si>
  <si>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</si>
  <si>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</si>
  <si>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</si>
  <si>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</si>
  <si>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</si>
  <si>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</si>
  <si>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</si>
  <si>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</si>
  <si>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</si>
  <si>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</si>
  <si>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</si>
  <si>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</si>
  <si>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</si>
  <si>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</si>
  <si>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</si>
  <si>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</si>
  <si>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</si>
  <si>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</si>
  <si>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</si>
  <si>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</si>
  <si>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</si>
  <si>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</si>
  <si>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</si>
  <si>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</si>
  <si>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</si>
  <si>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</si>
  <si>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</si>
  <si>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</si>
  <si>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</si>
  <si>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</si>
  <si>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</si>
  <si>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</si>
  <si>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</si>
  <si>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</si>
  <si>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</si>
  <si>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</si>
  <si>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</si>
  <si>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</si>
  <si>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</si>
  <si>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</si>
  <si>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</si>
  <si>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</si>
  <si>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</si>
  <si>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</si>
  <si>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</si>
  <si>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</si>
  <si>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</si>
  <si>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</si>
  <si>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</si>
  <si>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</si>
  <si>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</si>
  <si>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</si>
  <si>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</si>
  <si>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</si>
  <si>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</si>
  <si>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</si>
  <si>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</si>
  <si>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</si>
  <si>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</si>
  <si>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</si>
  <si>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</si>
  <si>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</si>
  <si>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</si>
  <si>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</si>
  <si>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</si>
  <si>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</si>
  <si>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</si>
  <si>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</si>
  <si>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</si>
  <si>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</si>
  <si>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</si>
  <si>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</si>
  <si>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</si>
  <si>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</si>
  <si>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</si>
  <si>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</si>
  <si>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</si>
  <si>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</si>
  <si>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</si>
  <si>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</si>
  <si>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</si>
  <si>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</si>
  <si>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</si>
  <si>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</si>
  <si>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</si>
  <si>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</si>
  <si>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</si>
  <si>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</si>
  <si>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</si>
  <si>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</si>
  <si>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</si>
  <si>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</si>
  <si>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</si>
  <si>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</si>
  <si>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</si>
  <si>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</si>
  <si>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</si>
  <si>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</si>
  <si>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</si>
  <si>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</si>
  <si>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</si>
  <si>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</si>
  <si>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</si>
  <si>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</si>
  <si>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</si>
  <si>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</si>
  <si>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</si>
  <si>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</si>
  <si>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</si>
  <si>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</si>
  <si>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</si>
  <si>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</si>
  <si>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</si>
  <si>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</si>
  <si>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</si>
  <si>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</si>
  <si>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</si>
  <si>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</si>
  <si>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</si>
  <si>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</si>
  <si>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</si>
  <si>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</si>
  <si>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</si>
  <si>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</si>
  <si>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</si>
  <si>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</si>
  <si>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</si>
  <si>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</si>
  <si>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</si>
  <si>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</si>
  <si>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</si>
  <si>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</si>
  <si>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</si>
  <si>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</si>
  <si>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</si>
  <si>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</si>
  <si>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</si>
  <si>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</si>
  <si>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</si>
  <si>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</si>
  <si>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</si>
  <si>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</si>
  <si>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</si>
  <si>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</si>
  <si>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</si>
  <si>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</si>
  <si>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</si>
  <si>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</si>
  <si>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</si>
  <si>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</si>
  <si>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</si>
  <si>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</si>
  <si>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</si>
  <si>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</si>
  <si>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</si>
  <si>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</si>
  <si>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</si>
  <si>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</si>
  <si>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</si>
  <si>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</si>
  <si>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</si>
  <si>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</si>
  <si>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</si>
  <si>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</si>
  <si>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</si>
  <si>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</si>
  <si>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</si>
  <si>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</si>
  <si>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</si>
  <si>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</si>
  <si>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</si>
  <si>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</si>
  <si>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</si>
  <si>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</si>
  <si>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</si>
  <si>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</si>
  <si>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</si>
  <si>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</si>
  <si>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</si>
  <si>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</si>
  <si>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</si>
  <si>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</si>
  <si>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</si>
  <si>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</si>
  <si>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</si>
  <si>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</si>
  <si>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</si>
  <si>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</si>
  <si>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</si>
  <si>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</si>
  <si>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</si>
  <si>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</si>
  <si>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</si>
  <si>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</si>
  <si>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</si>
  <si>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</si>
  <si>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</si>
  <si>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</si>
  <si>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</si>
  <si>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</si>
  <si>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</si>
  <si>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</si>
  <si>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</si>
  <si>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</si>
  <si>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</si>
  <si>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</si>
  <si>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</si>
  <si>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</si>
  <si>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</si>
  <si>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</si>
  <si>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</si>
  <si>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</si>
  <si>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</si>
  <si>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</si>
  <si>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</si>
  <si>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</si>
  <si>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</si>
  <si>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</si>
  <si>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</si>
  <si>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</si>
  <si>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</si>
  <si>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</si>
  <si>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</si>
  <si>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</si>
  <si>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</si>
  <si>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</si>
  <si>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</si>
  <si>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</si>
  <si>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</si>
  <si>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</si>
  <si>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</si>
  <si>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</si>
  <si>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</si>
  <si>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</si>
  <si>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</si>
  <si>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</si>
  <si>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</si>
  <si>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</si>
  <si>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</si>
  <si>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</si>
  <si>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</si>
  <si>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</si>
  <si>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</si>
  <si>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</si>
  <si>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</si>
  <si>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</si>
  <si>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</si>
  <si>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</si>
  <si>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</si>
  <si>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</si>
  <si>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</si>
  <si>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</si>
  <si>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</si>
  <si>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</si>
  <si>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</si>
  <si>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</si>
  <si>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</si>
  <si>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</si>
  <si>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</si>
  <si>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</si>
  <si>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</si>
  <si>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</si>
  <si>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</si>
  <si>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</si>
  <si>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</si>
  <si>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</si>
  <si>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</si>
  <si>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</si>
  <si>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</si>
  <si>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</si>
  <si>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</si>
  <si>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</si>
  <si>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</si>
  <si>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</si>
  <si>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</si>
  <si>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</si>
  <si>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</si>
  <si>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</si>
  <si>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</si>
  <si>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</si>
  <si>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</si>
  <si>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</si>
  <si>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</si>
  <si>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</si>
  <si>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</si>
  <si>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</si>
  <si>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</si>
  <si>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</si>
  <si>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</si>
  <si>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</si>
  <si>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</si>
  <si>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</si>
  <si>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</si>
  <si>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</si>
  <si>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</si>
  <si>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</si>
  <si>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</si>
  <si>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</si>
  <si>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</si>
  <si>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</si>
  <si>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</si>
  <si>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</si>
  <si>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</si>
  <si>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</si>
  <si>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</si>
  <si>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</si>
  <si>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</si>
  <si>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</si>
  <si>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</si>
  <si>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</si>
  <si>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</si>
  <si>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</si>
  <si>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</si>
  <si>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</si>
  <si>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</si>
  <si>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</si>
  <si>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</si>
  <si>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</si>
  <si>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</si>
  <si>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</si>
  <si>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</si>
  <si>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</si>
  <si>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</si>
  <si>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</si>
  <si>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</si>
  <si>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</si>
  <si>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</si>
  <si>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</si>
  <si>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</si>
  <si>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</si>
  <si>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</si>
  <si>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</si>
  <si>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</si>
  <si>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</si>
  <si>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</si>
  <si>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</si>
  <si>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</si>
  <si>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</si>
  <si>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</si>
  <si>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</si>
  <si>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</si>
  <si>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</si>
  <si>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</si>
  <si>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</si>
  <si>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</si>
  <si>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</si>
  <si>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</si>
  <si>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</si>
  <si>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</si>
  <si>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</si>
  <si>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</si>
  <si>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</si>
  <si>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</si>
  <si>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</si>
  <si>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</si>
  <si>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</si>
  <si>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</si>
  <si>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</si>
  <si>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</si>
  <si>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</si>
  <si>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</si>
  <si>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</si>
  <si>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</si>
  <si>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</si>
  <si>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</si>
  <si>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</si>
  <si>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</si>
  <si>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</si>
  <si>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</si>
  <si>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</si>
  <si>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</si>
  <si>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</si>
  <si>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</si>
  <si>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</si>
  <si>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</si>
  <si>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</si>
  <si>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</si>
  <si>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</si>
  <si>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</si>
  <si>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</si>
  <si>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</si>
  <si>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</si>
  <si>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</si>
  <si>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</si>
  <si>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</si>
  <si>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</si>
  <si>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</si>
  <si>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</si>
  <si>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</si>
  <si>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</si>
  <si>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</si>
  <si>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</si>
  <si>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</si>
  <si>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</si>
  <si>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</si>
  <si>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</si>
  <si>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</si>
  <si>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</si>
  <si>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</si>
  <si>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</si>
  <si>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</si>
  <si>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</si>
  <si>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</si>
  <si>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</si>
  <si>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</si>
  <si>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</si>
  <si>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</si>
  <si>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</si>
  <si>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</si>
  <si>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</si>
  <si>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</si>
  <si>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</si>
  <si>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</si>
  <si>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</si>
  <si>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</si>
  <si>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</si>
  <si>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</si>
  <si>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</si>
  <si>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</si>
  <si>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</si>
  <si>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</si>
  <si>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</si>
  <si>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</si>
  <si>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</si>
  <si>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</si>
  <si>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</si>
  <si>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</si>
  <si>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</si>
  <si>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</si>
  <si>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</si>
  <si>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</si>
  <si>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</si>
  <si>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</si>
  <si>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</si>
  <si>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</si>
  <si>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</si>
  <si>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</si>
  <si>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</si>
  <si>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</si>
  <si>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</si>
  <si>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</si>
  <si>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</si>
  <si>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</si>
  <si>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</si>
  <si>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</si>
  <si>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</si>
  <si>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</si>
  <si>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</si>
  <si>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</si>
  <si>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</si>
  <si>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</si>
  <si>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</si>
  <si>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</si>
  <si>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</si>
  <si>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</si>
  <si>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</si>
  <si>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</si>
  <si>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</si>
  <si>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</si>
  <si>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</si>
  <si>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</si>
  <si>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</si>
  <si>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</si>
  <si>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</si>
  <si>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</si>
  <si>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</si>
  <si>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</si>
  <si>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</si>
  <si>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</si>
  <si>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</si>
  <si>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</si>
  <si>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</si>
  <si>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</si>
  <si>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</si>
  <si>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</si>
  <si>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</si>
  <si>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</si>
  <si>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</si>
  <si>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</si>
  <si>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</si>
  <si>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</si>
  <si>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</si>
  <si>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</si>
  <si>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</si>
  <si>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</si>
  <si>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</si>
  <si>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</si>
  <si>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</si>
  <si>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</si>
  <si>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</si>
  <si>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</si>
  <si>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</si>
  <si>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</si>
  <si>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</si>
  <si>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</si>
  <si>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</si>
  <si>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</si>
  <si>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</si>
  <si>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</si>
  <si>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</si>
  <si>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</si>
  <si>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</si>
  <si>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</si>
  <si>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</si>
  <si>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</si>
  <si>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</si>
  <si>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</si>
  <si>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</si>
  <si>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</si>
  <si>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</si>
  <si>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</si>
  <si>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</si>
  <si>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</si>
  <si>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</si>
  <si>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</si>
  <si>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</si>
  <si>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</si>
  <si>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</si>
  <si>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</si>
  <si>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</si>
  <si>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</si>
  <si>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</si>
  <si>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</si>
  <si>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</si>
  <si>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</si>
  <si>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</si>
  <si>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</si>
  <si>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</si>
  <si>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</si>
  <si>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</si>
  <si>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</si>
  <si>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</si>
  <si>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</si>
  <si>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</si>
  <si>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</si>
  <si>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</si>
  <si>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</si>
  <si>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</si>
  <si>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</si>
  <si>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</si>
  <si>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</si>
  <si>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</si>
  <si>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</si>
  <si>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</si>
  <si>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</si>
  <si>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</si>
  <si>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</si>
  <si>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</si>
  <si>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</si>
  <si>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</si>
  <si>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</si>
  <si>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</si>
  <si>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</si>
  <si>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</si>
  <si>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</si>
  <si>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</si>
  <si>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</si>
  <si>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</si>
  <si>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</si>
  <si>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</si>
  <si>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</si>
  <si>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</si>
  <si>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</si>
  <si>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</si>
  <si>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</si>
  <si>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</si>
  <si>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</si>
  <si>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</si>
  <si>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</si>
  <si>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</si>
  <si>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</si>
  <si>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</si>
  <si>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</si>
  <si>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</si>
  <si>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</si>
  <si>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</si>
  <si>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</si>
  <si>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</si>
  <si>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</si>
  <si>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</si>
  <si>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</si>
  <si>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</si>
  <si>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</si>
  <si>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</si>
  <si>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</si>
  <si>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</si>
  <si>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</si>
  <si>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</si>
  <si>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</si>
  <si>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</si>
  <si>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</si>
  <si>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</si>
  <si>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</si>
  <si>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</si>
  <si>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</si>
  <si>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</si>
  <si>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</si>
  <si>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</si>
  <si>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</si>
  <si>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</si>
  <si>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</si>
  <si>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</si>
  <si>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</si>
  <si>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</si>
  <si>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</si>
  <si>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</si>
  <si>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</si>
  <si>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</si>
  <si>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</si>
  <si>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</si>
  <si>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</si>
  <si>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</si>
  <si>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</si>
  <si>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</si>
  <si>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</si>
  <si>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</si>
  <si>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</si>
  <si>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</si>
  <si>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</si>
  <si>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</si>
  <si>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</si>
  <si>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</si>
  <si>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</si>
  <si>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</si>
  <si>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</si>
  <si>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</si>
  <si>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</si>
  <si>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</si>
  <si>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</si>
  <si>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</si>
  <si>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</si>
  <si>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</si>
  <si>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</si>
  <si>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</si>
  <si>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</si>
  <si>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</si>
  <si>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</si>
  <si>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</si>
  <si>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</si>
  <si>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</si>
  <si>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</si>
  <si>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</si>
  <si>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</si>
  <si>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</si>
  <si>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</si>
  <si>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</si>
  <si>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</si>
  <si>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</si>
  <si>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</si>
  <si>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</si>
  <si>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</si>
  <si>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</si>
  <si>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</si>
  <si>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</si>
  <si>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</si>
  <si>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</si>
  <si>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</si>
  <si>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</si>
  <si>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</si>
  <si>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</si>
  <si>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</si>
  <si>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</si>
  <si>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</si>
  <si>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</si>
  <si>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</si>
  <si>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</si>
  <si>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</si>
  <si>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</si>
  <si>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</si>
  <si>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</si>
  <si>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</si>
  <si>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</si>
  <si>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</si>
  <si>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</si>
  <si>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</si>
  <si>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</si>
  <si>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</si>
  <si>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</si>
  <si>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</si>
  <si>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</si>
  <si>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</si>
  <si>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</si>
  <si>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</si>
  <si>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</si>
  <si>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</si>
  <si>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</si>
  <si>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</si>
  <si>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</si>
  <si>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</si>
  <si>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</si>
  <si>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</si>
  <si>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</si>
  <si>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</si>
  <si>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</si>
  <si>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</si>
  <si>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</si>
  <si>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</si>
  <si>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</si>
  <si>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</si>
  <si>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</si>
  <si>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</si>
  <si>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</si>
  <si>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</si>
  <si>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</si>
  <si>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</si>
  <si>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</si>
  <si>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</si>
  <si>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</si>
  <si>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</si>
  <si>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</si>
  <si>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</si>
  <si>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</si>
  <si>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</si>
  <si>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</si>
  <si>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</si>
  <si>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</si>
  <si>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</si>
  <si>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</si>
  <si>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</si>
  <si>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</si>
  <si>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</si>
  <si>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</si>
  <si>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</si>
  <si>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</si>
  <si>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</si>
  <si>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</si>
  <si>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</si>
  <si>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</si>
  <si>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</si>
  <si>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</si>
  <si>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</si>
  <si>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</si>
  <si>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</si>
  <si>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</si>
  <si>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</si>
  <si>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</si>
  <si>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</si>
  <si>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</si>
  <si>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</si>
  <si>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</si>
  <si>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</si>
  <si>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</si>
  <si>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</si>
  <si>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</si>
  <si>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</si>
  <si>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</si>
  <si>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</si>
  <si>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</si>
  <si>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</si>
  <si>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</si>
  <si>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</si>
  <si>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</si>
  <si>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</si>
  <si>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</si>
  <si>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</si>
  <si>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</si>
  <si>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</si>
  <si>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</si>
  <si>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</si>
  <si>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</si>
  <si>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</si>
  <si>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</si>
  <si>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</si>
  <si>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</si>
  <si>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</si>
  <si>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</si>
  <si>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</si>
  <si>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</si>
  <si>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</si>
  <si>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</si>
  <si>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</si>
  <si>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</si>
  <si>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</si>
  <si>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</si>
  <si>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</si>
  <si>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</si>
  <si>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</si>
  <si>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</si>
  <si>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</si>
  <si>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</si>
  <si>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</si>
  <si>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</si>
  <si>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</si>
  <si>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</si>
  <si>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</si>
  <si>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</si>
  <si>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</si>
  <si>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</si>
  <si>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</si>
  <si>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</si>
  <si>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</si>
  <si>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</si>
  <si>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</si>
  <si>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</si>
  <si>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</si>
  <si>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</si>
  <si>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</si>
  <si>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</si>
  <si>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</si>
  <si>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</si>
  <si>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</si>
  <si>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</si>
  <si>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</si>
  <si>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</si>
  <si>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</si>
  <si>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</si>
  <si>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</si>
  <si>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</si>
  <si>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</si>
  <si>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</si>
  <si>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</si>
  <si>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</si>
  <si>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</si>
  <si>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</si>
  <si>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</si>
  <si>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</si>
  <si>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</si>
  <si>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</si>
  <si>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</si>
  <si>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</si>
  <si>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</si>
  <si>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</si>
  <si>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</si>
  <si>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</si>
  <si>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</si>
  <si>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</si>
  <si>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</si>
  <si>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</si>
  <si>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</si>
  <si>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</si>
  <si>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</si>
  <si>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</si>
  <si>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</si>
  <si>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</si>
  <si>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</si>
  <si>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</si>
  <si>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</si>
  <si>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</si>
  <si>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</si>
  <si>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</si>
  <si>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</si>
  <si>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</si>
  <si>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</si>
  <si>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</si>
  <si>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</si>
  <si>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</si>
  <si>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</si>
  <si>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</si>
  <si>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</si>
  <si>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</si>
  <si>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</si>
  <si>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</si>
  <si>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</si>
  <si>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</si>
  <si>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</si>
  <si>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</si>
  <si>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</si>
  <si>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</si>
  <si>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</si>
  <si>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</si>
  <si>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</si>
  <si>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</si>
  <si>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</si>
  <si>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</si>
  <si>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</si>
  <si>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</si>
  <si>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</si>
  <si>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</si>
  <si>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</si>
  <si>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</si>
  <si>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</si>
  <si>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</si>
  <si>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</si>
  <si>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</si>
  <si>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</si>
  <si>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</si>
  <si>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</si>
  <si>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</si>
  <si>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</si>
  <si>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</si>
  <si>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</si>
  <si>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</si>
  <si>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</si>
  <si>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</si>
  <si>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</si>
  <si>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</si>
  <si>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</si>
  <si>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</si>
  <si>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</si>
  <si>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</si>
  <si>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</si>
  <si>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</si>
  <si>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</si>
  <si>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</si>
  <si>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</si>
  <si>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</si>
  <si>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</si>
  <si>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</si>
  <si>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</si>
  <si>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</si>
  <si>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</si>
  <si>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</si>
  <si>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</si>
  <si>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</si>
  <si>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</si>
  <si>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</si>
  <si>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</si>
  <si>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</si>
  <si>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</si>
  <si>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</si>
  <si>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</si>
  <si>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</si>
  <si>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</si>
  <si>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</si>
  <si>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</si>
  <si>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</si>
  <si>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</si>
  <si>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</si>
  <si>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</si>
  <si>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</si>
  <si>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</si>
  <si>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</si>
  <si>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</si>
  <si>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</si>
  <si>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</si>
  <si>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</si>
  <si>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</si>
  <si>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</si>
  <si>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</si>
  <si>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</si>
  <si>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</si>
  <si>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</si>
  <si>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</si>
  <si>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</si>
  <si>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</si>
  <si>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</si>
  <si>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</si>
  <si>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</si>
  <si>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</si>
  <si>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</si>
  <si>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</si>
  <si>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</si>
  <si>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</si>
  <si>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</si>
  <si>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</si>
  <si>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</si>
  <si>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</si>
  <si>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</si>
  <si>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</si>
  <si>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</si>
  <si>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</si>
  <si>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</si>
  <si>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</si>
  <si>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</si>
  <si>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</si>
  <si>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</si>
  <si>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</si>
  <si>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</si>
  <si>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</si>
  <si>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</si>
  <si>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</si>
  <si>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</si>
  <si>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</si>
  <si>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</si>
  <si>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</si>
  <si>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</si>
  <si>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</si>
  <si>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</si>
  <si>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</si>
  <si>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</si>
  <si>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</si>
  <si>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</si>
  <si>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</si>
  <si>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</si>
  <si>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</si>
  <si>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</si>
  <si>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</si>
  <si>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</si>
  <si>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</si>
  <si>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</si>
  <si>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</si>
  <si>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</si>
  <si>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</si>
  <si>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</si>
  <si>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</si>
  <si>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</si>
  <si>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</si>
  <si>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</si>
  <si>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</si>
  <si>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</si>
  <si>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</si>
  <si>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</si>
  <si>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</si>
  <si>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</si>
  <si>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</si>
  <si>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</si>
  <si>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</si>
  <si>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</si>
  <si>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</si>
  <si>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</si>
  <si>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</si>
  <si>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</si>
  <si>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</si>
  <si>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</si>
  <si>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</si>
  <si>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</si>
  <si>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</si>
  <si>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</si>
  <si>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</si>
  <si>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</si>
  <si>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</si>
  <si>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</si>
  <si>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</si>
  <si>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</si>
  <si>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</si>
  <si>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</si>
  <si>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</si>
  <si>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</si>
  <si>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</si>
  <si>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</si>
  <si>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</si>
  <si>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</si>
  <si>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</si>
  <si>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</si>
  <si>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</si>
  <si>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</si>
  <si>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</si>
  <si>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</si>
  <si>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</si>
  <si>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</si>
  <si>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</si>
  <si>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</si>
  <si>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</si>
  <si>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</si>
  <si>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</si>
  <si>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</si>
  <si>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</si>
  <si>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</si>
  <si>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</si>
  <si>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</si>
  <si>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</si>
  <si>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</si>
  <si>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</si>
  <si>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</si>
  <si>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</si>
  <si>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</si>
  <si>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</si>
  <si>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</si>
  <si>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</si>
  <si>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</si>
  <si>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</si>
  <si>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</si>
  <si>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</si>
  <si>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</si>
  <si>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</si>
  <si>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</si>
  <si>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</si>
  <si>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</si>
  <si>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</si>
  <si>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</si>
  <si>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</si>
  <si>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</si>
  <si>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</si>
  <si>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</si>
  <si>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</si>
  <si>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</si>
  <si>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</si>
  <si>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</si>
  <si>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</si>
  <si>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</si>
  <si>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</si>
  <si>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</si>
  <si>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</si>
  <si>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</si>
  <si>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</si>
  <si>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</si>
  <si>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</si>
  <si>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</si>
  <si>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</si>
  <si>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</si>
  <si>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</si>
  <si>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</si>
  <si>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</si>
  <si>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</si>
  <si>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</si>
  <si>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</si>
  <si>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</si>
  <si>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</si>
  <si>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</si>
  <si>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</si>
  <si>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</si>
  <si>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</si>
  <si>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</si>
  <si>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</si>
  <si>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</si>
  <si>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</si>
  <si>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</si>
  <si>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</si>
  <si>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</si>
  <si>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</si>
  <si>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</si>
  <si>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</si>
  <si>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</si>
  <si>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</si>
  <si>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</si>
  <si>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</si>
  <si>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</si>
  <si>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</si>
  <si>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</si>
  <si>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</si>
  <si>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</si>
  <si>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</si>
  <si>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</si>
  <si>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</si>
  <si>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</si>
  <si>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</si>
  <si>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</si>
  <si>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</si>
  <si>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</si>
  <si>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</si>
  <si>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</si>
  <si>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</si>
  <si>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</si>
  <si>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</si>
  <si>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</si>
  <si>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</si>
  <si>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</si>
  <si>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</si>
  <si>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</si>
  <si>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</si>
  <si>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</si>
  <si>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</si>
  <si>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</si>
  <si>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</si>
  <si>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</si>
  <si>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</si>
  <si>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</si>
  <si>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</si>
  <si>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</si>
  <si>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</si>
  <si>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</si>
  <si>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</si>
  <si>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</si>
  <si>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</si>
  <si>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</si>
  <si>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</si>
  <si>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</si>
  <si>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</si>
  <si>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</si>
  <si>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</si>
  <si>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</si>
  <si>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</si>
  <si>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</si>
  <si>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</si>
  <si>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</si>
  <si>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</si>
  <si>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</si>
  <si>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</si>
  <si>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</si>
  <si>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</si>
  <si>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</si>
  <si>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</si>
  <si>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</si>
  <si>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</si>
  <si>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</si>
  <si>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</si>
  <si>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</si>
  <si>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</si>
  <si>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</si>
  <si>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</si>
  <si>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</si>
  <si>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</si>
  <si>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</si>
  <si>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</si>
  <si>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</si>
  <si>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</si>
  <si>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</si>
  <si>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</si>
  <si>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</si>
  <si>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</si>
  <si>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</si>
  <si>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</si>
  <si>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</si>
  <si>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</si>
  <si>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</si>
  <si>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</si>
  <si>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</si>
  <si>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</si>
  <si>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</si>
  <si>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</si>
  <si>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</si>
  <si>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</si>
  <si>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</si>
  <si>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</si>
  <si>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</si>
  <si>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</si>
  <si>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</si>
  <si>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</si>
  <si>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</si>
  <si>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</si>
  <si>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</si>
  <si>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</si>
  <si>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</si>
  <si>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</si>
  <si>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</si>
  <si>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</si>
  <si>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</si>
  <si>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</si>
  <si>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</si>
  <si>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</si>
  <si>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</si>
  <si>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</si>
  <si>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</si>
  <si>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</si>
  <si>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</si>
  <si>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</si>
  <si>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</si>
  <si>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</si>
  <si>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</si>
  <si>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</si>
  <si>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</si>
  <si>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</si>
  <si>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</si>
  <si>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</si>
  <si>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</si>
  <si>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</si>
  <si>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</si>
  <si>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</si>
  <si>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</si>
  <si>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</si>
  <si>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</si>
  <si>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</si>
  <si>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</si>
  <si>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</si>
  <si>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</si>
  <si>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</si>
  <si>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</si>
  <si>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</si>
  <si>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</si>
  <si>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</si>
  <si>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</si>
  <si>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</si>
  <si>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</si>
  <si>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</si>
  <si>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</si>
  <si>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</si>
  <si>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</si>
  <si>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</si>
  <si>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</si>
  <si>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</si>
  <si>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</si>
  <si>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</si>
  <si>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</si>
  <si>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</si>
  <si>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</si>
  <si>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</si>
  <si>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</si>
  <si>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</si>
  <si>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</si>
  <si>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</si>
  <si>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</si>
  <si>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</si>
  <si>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</si>
  <si>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</si>
  <si>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</si>
  <si>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</si>
  <si>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</si>
  <si>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</si>
  <si>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</si>
  <si>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</si>
  <si>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</si>
  <si>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</si>
  <si>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</si>
  <si>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</si>
  <si>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</si>
  <si>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</si>
  <si>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</si>
  <si>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</si>
  <si>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</si>
  <si>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</si>
  <si>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</si>
  <si>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</si>
  <si>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</si>
  <si>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</si>
  <si>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</si>
  <si>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</si>
  <si>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</si>
  <si>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</si>
  <si>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</si>
  <si>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</si>
  <si>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</si>
  <si>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</si>
  <si>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</si>
  <si>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</si>
  <si>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</si>
  <si>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</si>
  <si>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</si>
  <si>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</si>
  <si>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</si>
  <si>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</si>
  <si>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</si>
  <si>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</si>
  <si>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</si>
  <si>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</si>
  <si>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</si>
  <si>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</si>
  <si>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</si>
  <si>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</si>
  <si>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</si>
  <si>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</si>
  <si>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</si>
  <si>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</si>
  <si>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</si>
  <si>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</si>
  <si>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</si>
  <si>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</si>
  <si>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</si>
  <si>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</si>
  <si>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</si>
  <si>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</si>
  <si>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</si>
  <si>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</si>
  <si>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</si>
  <si>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</si>
  <si>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</si>
  <si>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</si>
  <si>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</si>
  <si>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</si>
  <si>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</si>
  <si>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</si>
  <si>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</si>
  <si>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</si>
  <si>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</si>
  <si>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</si>
  <si>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</si>
  <si>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</si>
  <si>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</si>
  <si>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</si>
  <si>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</si>
  <si>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</si>
  <si>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</si>
  <si>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</si>
  <si>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</si>
  <si>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</si>
  <si>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</si>
  <si>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</si>
  <si>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</si>
  <si>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</si>
  <si>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</si>
  <si>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</si>
  <si>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</si>
  <si>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</si>
  <si>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</si>
  <si>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</si>
  <si>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</si>
  <si>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</si>
  <si>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</si>
  <si>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</si>
  <si>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</si>
  <si>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</si>
  <si>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</si>
  <si>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</si>
  <si>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</si>
  <si>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</si>
  <si>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</si>
  <si>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</si>
  <si>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</si>
  <si>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</si>
  <si>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</si>
  <si>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</si>
  <si>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</si>
  <si>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</si>
  <si>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</si>
  <si>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</si>
  <si>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</si>
  <si>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</si>
  <si>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</si>
  <si>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</si>
  <si>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</si>
  <si>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</si>
  <si>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</si>
  <si>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</si>
  <si>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</si>
  <si>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</si>
  <si>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</si>
  <si>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</si>
  <si>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</si>
  <si>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</si>
  <si>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</si>
  <si>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</si>
  <si>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</si>
  <si>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</si>
  <si>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</si>
  <si>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</si>
  <si>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</si>
  <si>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</si>
  <si>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</si>
  <si>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</si>
  <si>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</si>
  <si>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</si>
  <si>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</si>
  <si>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</si>
  <si>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</si>
  <si>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</si>
  <si>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</si>
  <si>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</si>
  <si>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</si>
  <si>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</si>
  <si>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</si>
  <si>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</si>
  <si>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</si>
  <si>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</si>
  <si>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</si>
  <si>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</si>
  <si>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</si>
  <si>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</si>
  <si>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</si>
  <si>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</si>
  <si>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</si>
  <si>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</si>
  <si>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</si>
  <si>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</si>
  <si>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</si>
  <si>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</si>
  <si>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</si>
  <si>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</si>
  <si>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</si>
  <si>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</si>
  <si>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</si>
  <si>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</si>
  <si>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</si>
  <si>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</si>
  <si>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</si>
  <si>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</si>
  <si>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</si>
  <si>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</si>
  <si>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</si>
  <si>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</si>
  <si>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</si>
  <si>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</si>
  <si>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</si>
  <si>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</si>
  <si>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</si>
  <si>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</si>
  <si>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</si>
  <si>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</si>
  <si>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</si>
  <si>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</si>
  <si>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</si>
  <si>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</si>
  <si>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</si>
  <si>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</si>
  <si>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</si>
  <si>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</si>
  <si>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</si>
  <si>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</si>
  <si>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</si>
  <si>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</si>
  <si>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</si>
  <si>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</si>
  <si>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</si>
  <si>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</si>
  <si>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</si>
  <si>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</si>
  <si>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</si>
  <si>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</si>
  <si>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</si>
  <si>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</si>
  <si>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</si>
  <si>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</si>
  <si>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</si>
  <si>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</si>
  <si>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</si>
  <si>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</si>
  <si>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</si>
  <si>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</si>
  <si>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</si>
  <si>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</si>
  <si>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</si>
  <si>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</si>
  <si>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</si>
  <si>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</si>
  <si>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</si>
  <si>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</si>
  <si>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</si>
  <si>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</si>
  <si>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</si>
  <si>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</si>
  <si>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</si>
  <si>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</si>
  <si>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</si>
  <si>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</si>
  <si>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</si>
  <si>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</si>
  <si>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</si>
  <si>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</si>
  <si>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</si>
  <si>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</si>
  <si>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</si>
  <si>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</si>
  <si>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</si>
  <si>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</si>
  <si>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</si>
  <si>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</si>
  <si>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</si>
  <si>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</si>
  <si>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</si>
  <si>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</si>
  <si>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</si>
  <si>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</si>
  <si>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</si>
  <si>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</si>
  <si>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</si>
  <si>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</si>
  <si>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</si>
  <si>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</si>
  <si>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</si>
  <si>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</si>
  <si>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</si>
  <si>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</si>
  <si>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</si>
  <si>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</si>
  <si>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</si>
  <si>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</si>
  <si>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</si>
  <si>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</si>
  <si>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</si>
  <si>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</si>
  <si>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</si>
  <si>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</si>
  <si>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</si>
  <si>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</si>
  <si>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</si>
  <si>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</si>
  <si>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</si>
  <si>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</si>
  <si>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</si>
  <si>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</si>
  <si>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</si>
  <si>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</si>
  <si>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</si>
  <si>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</si>
  <si>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</si>
  <si>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</si>
  <si>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</si>
  <si>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</si>
  <si>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</si>
  <si>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</si>
  <si>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</si>
  <si>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</si>
  <si>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</si>
  <si>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</si>
  <si>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</si>
  <si>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</si>
  <si>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</si>
  <si>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</si>
  <si>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</si>
  <si>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</si>
  <si>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</si>
  <si>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</si>
  <si>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</si>
  <si>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</si>
  <si>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</si>
  <si>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</si>
  <si>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</si>
  <si>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</si>
  <si>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</si>
  <si>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</si>
  <si>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</si>
  <si>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</si>
  <si>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</si>
  <si>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</si>
  <si>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</si>
  <si>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</si>
  <si>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</si>
  <si>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</si>
  <si>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</si>
  <si>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</si>
  <si>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</si>
  <si>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</si>
  <si>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</si>
  <si>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</si>
  <si>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</si>
  <si>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</si>
  <si>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</si>
  <si>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</si>
  <si>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</si>
  <si>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</si>
  <si>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</si>
  <si>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</si>
  <si>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</si>
  <si>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</si>
  <si>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</si>
  <si>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</si>
  <si>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</si>
  <si>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</si>
  <si>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</si>
  <si>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</si>
  <si>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</si>
  <si>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</si>
  <si>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</si>
  <si>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</si>
  <si>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</si>
  <si>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</si>
  <si>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</si>
  <si>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</si>
  <si>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</si>
  <si>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</si>
  <si>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</si>
  <si>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</si>
  <si>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</si>
  <si>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</si>
  <si>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</si>
  <si>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</si>
  <si>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</si>
  <si>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</si>
  <si>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</si>
  <si>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</si>
  <si>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</si>
  <si>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</si>
  <si>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</si>
  <si>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</si>
  <si>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</si>
  <si>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</si>
  <si>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</si>
  <si>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</si>
  <si>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</si>
  <si>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</si>
  <si>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</si>
  <si>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</si>
  <si>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</si>
  <si>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</si>
  <si>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</si>
  <si>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</si>
  <si>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</si>
  <si>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</si>
  <si>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</si>
  <si>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</si>
  <si>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</si>
  <si>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</si>
  <si>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</si>
  <si>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</si>
  <si>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</si>
  <si>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</si>
  <si>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</si>
  <si>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</si>
  <si>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</si>
  <si>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</si>
  <si>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</si>
  <si>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</si>
  <si>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</si>
  <si>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</si>
  <si>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</si>
  <si>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</si>
  <si>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</si>
  <si>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</si>
  <si>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</si>
  <si>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</si>
  <si>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</si>
  <si>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</si>
  <si>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</si>
  <si>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</si>
  <si>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</si>
  <si>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</si>
  <si>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</si>
  <si>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</si>
  <si>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</si>
  <si>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</si>
  <si>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</si>
  <si>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</si>
  <si>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</si>
  <si>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</si>
  <si>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</si>
  <si>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</si>
  <si>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</si>
  <si>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</si>
  <si>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</si>
  <si>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</si>
  <si>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</si>
  <si>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</si>
  <si>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</si>
  <si>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</si>
  <si>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</si>
  <si>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</si>
  <si>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</si>
  <si>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</si>
  <si>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</si>
  <si>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</si>
  <si>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</si>
  <si>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</si>
  <si>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</si>
  <si>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</si>
  <si>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</si>
  <si>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</si>
  <si>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</si>
  <si>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</si>
  <si>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</si>
  <si>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</si>
  <si>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</si>
  <si>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</si>
  <si>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</si>
  <si>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</si>
  <si>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</si>
  <si>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</si>
  <si>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</si>
  <si>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</si>
  <si>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</si>
  <si>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</si>
  <si>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</si>
  <si>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</si>
  <si>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</si>
  <si>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</si>
  <si>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</si>
  <si>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</si>
  <si>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</si>
  <si>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</si>
  <si>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</si>
  <si>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</si>
  <si>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</si>
  <si>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</si>
  <si>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</si>
  <si>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</si>
  <si>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</si>
  <si>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</si>
  <si>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</si>
  <si>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</si>
  <si>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</si>
  <si>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</si>
  <si>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</si>
  <si>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</si>
  <si>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</si>
  <si>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</si>
  <si>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</si>
  <si>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</si>
  <si>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</si>
  <si>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</si>
  <si>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</si>
  <si>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</si>
  <si>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</si>
  <si>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</si>
  <si>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</si>
  <si>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</si>
  <si>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</si>
  <si>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</si>
  <si>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</si>
  <si>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</si>
  <si>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</si>
  <si>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</si>
  <si>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</si>
  <si>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</si>
  <si>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</si>
  <si>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</si>
  <si>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</si>
  <si>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</si>
  <si>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</si>
  <si>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</si>
  <si>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</si>
  <si>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</si>
  <si>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</si>
  <si>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</si>
  <si>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</si>
  <si>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</si>
  <si>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</si>
  <si>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</si>
  <si>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</si>
  <si>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</si>
  <si>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</si>
  <si>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</si>
  <si>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</si>
  <si>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</si>
  <si>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</si>
  <si>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</si>
  <si>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</si>
  <si>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</si>
  <si>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</si>
  <si>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</si>
  <si>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</si>
  <si>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</si>
  <si>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</si>
  <si>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</si>
  <si>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</si>
  <si>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</si>
  <si>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</si>
  <si>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</si>
  <si>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</si>
  <si>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</si>
  <si>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</si>
  <si>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</si>
  <si>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</si>
  <si>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</si>
  <si>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</si>
  <si>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</si>
  <si>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</si>
  <si>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</si>
  <si>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</si>
  <si>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</si>
  <si>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</si>
  <si>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</si>
  <si>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</si>
  <si>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</si>
  <si>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</si>
  <si>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</si>
  <si>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</si>
  <si>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</si>
  <si>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</si>
  <si>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</si>
  <si>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</si>
  <si>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</si>
  <si>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</si>
  <si>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</si>
  <si>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</si>
  <si>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</si>
  <si>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</si>
  <si>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</si>
  <si>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</si>
  <si>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</si>
  <si>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</si>
  <si>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</si>
  <si>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</si>
  <si>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</si>
  <si>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</si>
  <si>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</si>
  <si>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</si>
  <si>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</si>
  <si>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</si>
  <si>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</si>
  <si>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</si>
  <si>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</si>
  <si>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</si>
  <si>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</si>
  <si>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</si>
  <si>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</si>
  <si>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</si>
  <si>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</si>
  <si>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</si>
  <si>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</si>
  <si>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</si>
  <si>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</si>
  <si>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</si>
  <si>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</si>
  <si>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</si>
  <si>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</si>
  <si>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</si>
  <si>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</si>
  <si>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</si>
  <si>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</si>
  <si>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</si>
  <si>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</si>
  <si>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</si>
  <si>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</si>
  <si>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</si>
  <si>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</si>
  <si>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</si>
  <si>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</si>
  <si>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</si>
  <si>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</si>
  <si>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</si>
  <si>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</si>
  <si>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</si>
  <si>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</si>
  <si>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</si>
  <si>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</si>
  <si>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</si>
  <si>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</si>
  <si>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</si>
  <si>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</si>
  <si>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</si>
  <si>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</si>
  <si>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</si>
  <si>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</si>
  <si>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</si>
  <si>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</si>
  <si>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</si>
  <si>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</si>
  <si>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</si>
  <si>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</si>
  <si>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</si>
  <si>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</si>
  <si>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</si>
  <si>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</si>
  <si>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</si>
  <si>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</si>
  <si>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</si>
  <si>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</si>
  <si>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</si>
  <si>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</si>
  <si>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</si>
  <si>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</si>
  <si>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</si>
  <si>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</si>
  <si>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</si>
  <si>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</si>
  <si>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</si>
  <si>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</si>
  <si>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</si>
  <si>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</si>
  <si>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</si>
  <si>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</si>
  <si>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</si>
  <si>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</si>
  <si>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</si>
  <si>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</si>
  <si>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</si>
  <si>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</si>
  <si>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</si>
  <si>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</si>
  <si>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</si>
  <si>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</si>
  <si>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</si>
  <si>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</si>
  <si>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</si>
  <si>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</si>
  <si>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</si>
  <si>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</si>
  <si>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</si>
  <si>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</si>
  <si>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</si>
  <si>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</si>
  <si>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</si>
  <si>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</si>
  <si>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</si>
  <si>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</si>
  <si>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</si>
  <si>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</si>
  <si>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</si>
  <si>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</si>
  <si>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</si>
  <si>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</si>
  <si>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</si>
  <si>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</si>
  <si>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</si>
  <si>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</si>
  <si>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</si>
  <si>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</si>
  <si>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</si>
  <si>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</si>
  <si>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</si>
  <si>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</si>
  <si>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</si>
  <si>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</si>
  <si>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</si>
  <si>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</si>
  <si>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</si>
  <si>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</si>
  <si>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</si>
  <si>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</si>
  <si>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</si>
  <si>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</si>
  <si>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</si>
  <si>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</si>
  <si>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</si>
  <si>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</si>
  <si>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</si>
  <si>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</si>
  <si>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</si>
  <si>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</si>
  <si>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</si>
  <si>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</si>
  <si>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</si>
  <si>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</si>
  <si>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</si>
  <si>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</si>
  <si>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</si>
  <si>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</si>
  <si>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</si>
  <si>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</si>
  <si>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</si>
  <si>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</si>
  <si>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</si>
  <si>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</si>
  <si>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</si>
  <si>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</si>
  <si>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</si>
  <si>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</si>
  <si>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</si>
  <si>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</si>
  <si>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</si>
  <si>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</si>
  <si>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</si>
  <si>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</si>
  <si>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</si>
  <si>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</si>
  <si>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</si>
  <si>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</si>
  <si>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</si>
  <si>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</si>
  <si>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</si>
  <si>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</si>
  <si>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</si>
  <si>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</si>
  <si>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</si>
  <si>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</si>
  <si>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</si>
  <si>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</si>
  <si>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</si>
  <si>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</si>
  <si>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</si>
  <si>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</si>
  <si>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</si>
  <si>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</si>
  <si>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</si>
  <si>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</si>
  <si>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</si>
  <si>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</si>
  <si>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</si>
  <si>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</si>
  <si>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</si>
  <si>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</si>
  <si>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</si>
  <si>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</si>
  <si>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</si>
  <si>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</si>
  <si>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</si>
  <si>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</si>
  <si>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</si>
  <si>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</si>
  <si>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</si>
  <si>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</si>
  <si>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</si>
  <si>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</si>
  <si>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</si>
  <si>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</si>
  <si>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</si>
  <si>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</si>
  <si>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</si>
  <si>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</si>
  <si>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</si>
  <si>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</si>
  <si>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</si>
  <si>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</si>
  <si>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</si>
  <si>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</si>
  <si>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</si>
  <si>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</si>
  <si>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</si>
  <si>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</si>
  <si>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</si>
  <si>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</si>
  <si>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</si>
  <si>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</si>
  <si>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</si>
  <si>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</si>
  <si>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</si>
  <si>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</si>
  <si>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</si>
  <si>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</si>
  <si>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</si>
  <si>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</si>
  <si>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</si>
  <si>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</si>
  <si>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</si>
  <si>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</si>
  <si>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</si>
  <si>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</si>
  <si>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</si>
  <si>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</si>
  <si>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</si>
  <si>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</si>
  <si>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</si>
  <si>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</si>
  <si>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</si>
  <si>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</si>
  <si>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</si>
  <si>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</si>
  <si>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</si>
  <si>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</si>
  <si>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</si>
  <si>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</si>
  <si>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</si>
  <si>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</si>
  <si>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</si>
  <si>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</si>
  <si>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</si>
  <si>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</si>
  <si>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</si>
  <si>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</si>
  <si>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</si>
  <si>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</si>
  <si>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</si>
  <si>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</si>
  <si>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</si>
  <si>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</si>
  <si>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</si>
  <si>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</si>
  <si>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</si>
  <si>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</si>
  <si>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</si>
  <si>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</si>
  <si>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</si>
  <si>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</si>
  <si>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</si>
  <si>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</si>
  <si>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</si>
  <si>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</si>
  <si>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</si>
  <si>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</si>
  <si>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</si>
  <si>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</si>
  <si>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</si>
  <si>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</si>
  <si>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</si>
  <si>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</si>
  <si>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</si>
  <si>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</si>
  <si>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</si>
  <si>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</si>
  <si>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</si>
  <si>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</si>
  <si>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</si>
  <si>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</si>
  <si>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</si>
  <si>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</si>
  <si>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</si>
  <si>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</si>
  <si>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</si>
  <si>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</si>
  <si>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</si>
  <si>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</si>
  <si>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</si>
  <si>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</si>
  <si>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</si>
  <si>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</si>
  <si>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</si>
  <si>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</si>
  <si>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</si>
  <si>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</si>
  <si>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</si>
  <si>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</si>
  <si>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</si>
  <si>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</si>
  <si>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</si>
  <si>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</si>
  <si>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</si>
  <si>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</si>
  <si>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</si>
  <si>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</si>
  <si>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</si>
  <si>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</si>
  <si>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</si>
  <si>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</si>
  <si>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</si>
  <si>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</si>
  <si>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</si>
  <si>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</si>
  <si>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</si>
  <si>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</si>
  <si>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</si>
  <si>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</si>
  <si>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</si>
  <si>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</si>
  <si>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</si>
  <si>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</si>
  <si>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</si>
  <si>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</si>
  <si>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</si>
  <si>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</si>
  <si>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</si>
  <si>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</si>
  <si>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</si>
  <si>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</si>
  <si>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</si>
  <si>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</si>
  <si>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</si>
  <si>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</si>
  <si>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</si>
  <si>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</si>
  <si>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</si>
  <si>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</si>
  <si>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</si>
  <si>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</si>
  <si>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</si>
  <si>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</si>
  <si>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</si>
  <si>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</si>
  <si>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</si>
  <si>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</si>
  <si>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</si>
  <si>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</si>
  <si>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</si>
  <si>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</si>
  <si>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</si>
  <si>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</si>
  <si>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</si>
  <si>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</si>
  <si>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</si>
  <si>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</si>
  <si>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</si>
  <si>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</si>
  <si>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</si>
  <si>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</si>
  <si>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</si>
  <si>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</si>
  <si>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</si>
  <si>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</si>
  <si>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</si>
  <si>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</si>
  <si>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</si>
  <si>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</si>
  <si>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</si>
  <si>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</si>
  <si>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</si>
  <si>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</si>
  <si>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</si>
  <si>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</si>
  <si>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</si>
  <si>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</si>
  <si>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</si>
  <si>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</si>
  <si>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</si>
  <si>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</si>
  <si>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</si>
  <si>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</si>
  <si>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</si>
  <si>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</si>
  <si>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</si>
  <si>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</si>
  <si>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</si>
  <si>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</si>
  <si>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</si>
  <si>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</si>
  <si>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</si>
  <si>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</si>
  <si>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</si>
  <si>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</si>
  <si>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</si>
  <si>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</si>
  <si>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</si>
  <si>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</si>
  <si>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</si>
  <si>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</si>
  <si>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</si>
  <si>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</si>
  <si>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</si>
  <si>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</si>
  <si>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</si>
  <si>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</si>
  <si>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</si>
  <si>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</si>
  <si>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</si>
  <si>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</si>
  <si>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</si>
  <si>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</si>
  <si>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</si>
  <si>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</si>
  <si>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</si>
  <si>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</si>
  <si>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</si>
  <si>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</si>
  <si>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</si>
  <si>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</si>
  <si>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</si>
  <si>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</si>
  <si>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</si>
  <si>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</si>
  <si>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</si>
  <si>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</si>
  <si>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</si>
  <si>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</si>
  <si>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</si>
  <si>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</si>
  <si>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</si>
  <si>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</si>
  <si>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</si>
  <si>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</si>
  <si>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</si>
  <si>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</si>
  <si>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</si>
  <si>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</si>
  <si>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</si>
  <si>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</si>
  <si>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</si>
  <si>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</si>
  <si>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</si>
  <si>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</si>
  <si>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</si>
  <si>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</si>
  <si>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</si>
  <si>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</si>
  <si>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</si>
  <si>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</si>
  <si>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</si>
  <si>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</si>
  <si>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</si>
  <si>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</si>
  <si>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</si>
  <si>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</si>
  <si>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</si>
  <si>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</si>
  <si>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</si>
  <si>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</si>
  <si>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</si>
  <si>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</si>
  <si>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</si>
  <si>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</si>
  <si>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</si>
  <si>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</si>
  <si>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</si>
  <si>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</si>
  <si>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</si>
  <si>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</si>
  <si>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</si>
  <si>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</si>
  <si>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</si>
  <si>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</si>
  <si>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</si>
  <si>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</si>
  <si>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</si>
  <si>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</si>
  <si>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</si>
  <si>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</si>
  <si>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</si>
  <si>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</si>
  <si>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</si>
  <si>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</si>
  <si>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</si>
  <si>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</si>
  <si>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</si>
  <si>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</si>
  <si>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</si>
  <si>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</si>
  <si>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</si>
  <si>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</si>
  <si>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</si>
  <si>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</si>
  <si>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</si>
  <si>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</si>
  <si>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</si>
  <si>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</si>
  <si>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</si>
  <si>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</si>
  <si>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</si>
  <si>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</si>
  <si>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</si>
  <si>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</si>
  <si>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</si>
  <si>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</si>
  <si>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</si>
  <si>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</si>
  <si>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</si>
  <si>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</si>
  <si>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</si>
  <si>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</si>
  <si>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</si>
  <si>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</si>
  <si>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</si>
  <si>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</si>
  <si>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</si>
  <si>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</si>
  <si>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</si>
  <si>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</si>
  <si>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</si>
  <si>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</si>
  <si>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</si>
  <si>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</si>
  <si>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</si>
  <si>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</si>
  <si>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</si>
  <si>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</si>
  <si>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</si>
  <si>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</si>
  <si>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</si>
  <si>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</si>
  <si>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</si>
  <si>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</si>
  <si>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</si>
  <si>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</si>
  <si>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</si>
  <si>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</si>
  <si>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</si>
  <si>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</si>
  <si>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</si>
  <si>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</si>
  <si>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</si>
  <si>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</si>
  <si>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</si>
  <si>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</si>
  <si>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</si>
  <si>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</si>
  <si>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</si>
  <si>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</si>
  <si>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</si>
  <si>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</si>
  <si>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</si>
  <si>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</si>
  <si>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</si>
  <si>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</si>
  <si>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</si>
  <si>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</si>
  <si>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</si>
  <si>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</si>
  <si>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</si>
  <si>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</si>
  <si>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</si>
  <si>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</si>
  <si>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</si>
  <si>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</si>
  <si>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</si>
  <si>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</si>
  <si>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</si>
  <si>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</si>
  <si>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</si>
  <si>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</si>
  <si>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</si>
  <si>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</si>
  <si>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</si>
  <si>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</si>
  <si>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</si>
  <si>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</si>
  <si>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</si>
  <si>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</si>
  <si>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</si>
  <si>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</si>
  <si>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</si>
  <si>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</si>
  <si>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</si>
  <si>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</si>
  <si>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</si>
  <si>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</si>
  <si>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</si>
  <si>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</si>
  <si>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</si>
  <si>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</si>
  <si>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</si>
  <si>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</si>
  <si>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</si>
  <si>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</si>
  <si>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</si>
  <si>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</si>
  <si>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</si>
  <si>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</si>
  <si>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</si>
  <si>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</si>
  <si>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</si>
  <si>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</si>
  <si>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</si>
  <si>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</si>
  <si>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</si>
  <si>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</si>
  <si>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</si>
  <si>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</si>
  <si>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</si>
  <si>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</si>
  <si>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</si>
  <si>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</si>
  <si>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</si>
  <si>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</si>
  <si>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</si>
  <si>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</si>
  <si>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</si>
  <si>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</si>
  <si>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</si>
  <si>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</si>
  <si>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</si>
  <si>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</si>
  <si>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</si>
  <si>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</si>
  <si>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</si>
  <si>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</si>
  <si>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</si>
  <si>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</si>
  <si>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</si>
  <si>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</si>
  <si>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</si>
  <si>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</si>
  <si>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</si>
  <si>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</si>
  <si>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</si>
  <si>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</si>
  <si>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</si>
  <si>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</si>
  <si>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</si>
  <si>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</si>
  <si>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</si>
  <si>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</si>
  <si>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</si>
  <si>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</si>
  <si>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</si>
  <si>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</si>
  <si>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</si>
  <si>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</si>
  <si>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</si>
  <si>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</si>
  <si>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</si>
  <si>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</si>
  <si>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</si>
  <si>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</si>
  <si>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</si>
  <si>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</si>
  <si>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</si>
  <si>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</si>
  <si>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</si>
  <si>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</si>
  <si>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</si>
  <si>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</si>
  <si>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</si>
  <si>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</si>
  <si>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</si>
  <si>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</si>
  <si>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</si>
  <si>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</si>
  <si>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</si>
  <si>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</si>
  <si>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</si>
  <si>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</si>
  <si>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</si>
  <si>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</si>
  <si>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</si>
  <si>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</si>
  <si>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</si>
  <si>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</si>
  <si>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</si>
  <si>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</si>
  <si>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</si>
  <si>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</si>
  <si>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</si>
  <si>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</si>
  <si>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</si>
  <si>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</si>
  <si>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</si>
  <si>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</si>
  <si>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</si>
  <si>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</si>
  <si>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</si>
  <si>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</si>
  <si>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</si>
  <si>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</si>
  <si>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</si>
  <si>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</si>
  <si>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</si>
  <si>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</si>
  <si>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</si>
  <si>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</si>
  <si>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</si>
  <si>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</si>
  <si>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</si>
  <si>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</si>
  <si>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</si>
  <si>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</si>
  <si>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</si>
  <si>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</si>
  <si>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</si>
  <si>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</si>
  <si>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</si>
  <si>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</si>
  <si>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</si>
  <si>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</si>
  <si>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</si>
  <si>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</si>
  <si>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</si>
  <si>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</si>
  <si>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</si>
  <si>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</si>
  <si>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</si>
  <si>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</si>
  <si>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</si>
  <si>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</si>
  <si>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</si>
  <si>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</si>
  <si>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</si>
  <si>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</si>
  <si>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</si>
  <si>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</si>
  <si>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</si>
  <si>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</si>
  <si>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</si>
  <si>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</si>
  <si>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</si>
  <si>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</si>
  <si>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</si>
  <si>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</si>
  <si>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</si>
  <si>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</si>
  <si>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</si>
  <si>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</si>
  <si>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</si>
  <si>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</si>
  <si>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</si>
  <si>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</si>
  <si>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</si>
  <si>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</si>
  <si>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</si>
  <si>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</si>
  <si>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</si>
  <si>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</si>
  <si>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</si>
  <si>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</si>
  <si>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</si>
  <si>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</si>
  <si>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</si>
  <si>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</si>
  <si>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</si>
  <si>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</si>
  <si>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</si>
  <si>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</si>
  <si>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</si>
  <si>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</si>
  <si>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</si>
  <si>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</si>
  <si>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</si>
  <si>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</si>
  <si>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</si>
  <si>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</si>
  <si>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</si>
  <si>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</si>
  <si>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</si>
  <si>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</si>
  <si>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</si>
  <si>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</si>
  <si>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</si>
  <si>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</si>
  <si>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</si>
  <si>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</si>
  <si>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</si>
  <si>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</si>
  <si>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</si>
  <si>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</si>
  <si>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</si>
  <si>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</si>
  <si>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</si>
  <si>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</si>
  <si>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</si>
  <si>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</si>
  <si>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</si>
  <si>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</si>
  <si>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</si>
  <si>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</si>
  <si>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</si>
  <si>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</si>
  <si>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</si>
  <si>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</si>
  <si>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</si>
  <si>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</si>
  <si>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</si>
  <si>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</si>
  <si>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</si>
  <si>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</si>
  <si>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</si>
  <si>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</si>
  <si>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</si>
  <si>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</si>
  <si>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</si>
  <si>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</si>
  <si>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</si>
  <si>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</si>
  <si>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</si>
  <si>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</si>
  <si>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</si>
  <si>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</si>
  <si>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</si>
  <si>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</si>
  <si>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</si>
  <si>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</si>
  <si>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</si>
  <si>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</si>
  <si>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</si>
  <si>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</si>
  <si>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</si>
  <si>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</si>
  <si>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</si>
  <si>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</si>
  <si>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</si>
  <si>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</si>
  <si>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</si>
  <si>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</si>
  <si>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</si>
  <si>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</si>
  <si>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</si>
  <si>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</si>
  <si>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</si>
  <si>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</si>
  <si>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</si>
  <si>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</si>
  <si>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</si>
  <si>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</si>
  <si>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</si>
  <si>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</si>
  <si>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</si>
  <si>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</si>
  <si>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</si>
  <si>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</si>
  <si>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</si>
  <si>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</si>
  <si>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</si>
  <si>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</si>
  <si>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</si>
  <si>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</si>
  <si>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</si>
  <si>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</si>
  <si>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</si>
  <si>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</si>
  <si>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</si>
  <si>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</si>
  <si>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</si>
  <si>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</si>
  <si>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</si>
  <si>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</si>
  <si>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</si>
  <si>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</si>
  <si>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</si>
  <si>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</si>
  <si>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</si>
  <si>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</si>
  <si>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</si>
  <si>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</si>
  <si>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</si>
  <si>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</si>
  <si>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</si>
  <si>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</si>
  <si>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</si>
  <si>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</si>
  <si>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</si>
  <si>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</si>
  <si>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</si>
  <si>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</si>
  <si>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</si>
  <si>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</si>
  <si>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</si>
  <si>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</si>
  <si>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</si>
  <si>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</si>
  <si>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</si>
  <si>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</si>
  <si>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</si>
  <si>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</si>
  <si>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</si>
  <si>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</si>
  <si>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</si>
  <si>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</si>
  <si>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</si>
  <si>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</si>
  <si>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</si>
  <si>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</si>
  <si>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</si>
  <si>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</si>
  <si>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</si>
  <si>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</si>
  <si>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</si>
  <si>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</si>
  <si>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</si>
  <si>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</si>
  <si>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</si>
  <si>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</si>
  <si>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</si>
  <si>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</si>
  <si>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</si>
  <si>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</si>
  <si>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</si>
  <si>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</si>
  <si>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</si>
  <si>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</si>
  <si>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</si>
  <si>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</si>
  <si>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</si>
  <si>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</si>
  <si>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</si>
  <si>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</si>
  <si>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</si>
  <si>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</si>
  <si>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</si>
  <si>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</si>
  <si>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</si>
  <si>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</si>
  <si>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</si>
  <si>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</si>
  <si>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</si>
  <si>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</si>
  <si>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</si>
  <si>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</si>
  <si>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</si>
  <si>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</si>
  <si>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</si>
  <si>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</si>
  <si>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</si>
  <si>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</si>
  <si>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</si>
  <si>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</si>
  <si>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</si>
  <si>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</si>
  <si>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</si>
  <si>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</si>
  <si>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</si>
  <si>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</si>
  <si>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</si>
  <si>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</si>
  <si>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</si>
  <si>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</si>
  <si>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</si>
  <si>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</si>
  <si>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</si>
  <si>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</si>
  <si>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</si>
  <si>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</si>
  <si>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</si>
  <si>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</si>
  <si>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</si>
  <si>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</si>
  <si>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</si>
  <si>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</si>
  <si>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</si>
  <si>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</si>
  <si>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</si>
  <si>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</si>
  <si>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</si>
  <si>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</si>
  <si>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</si>
  <si>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</si>
  <si>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</si>
  <si>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</si>
  <si>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</si>
  <si>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</si>
  <si>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</si>
  <si>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</si>
  <si>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</si>
  <si>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</si>
  <si>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</si>
  <si>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</si>
  <si>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</si>
  <si>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</si>
  <si>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</si>
  <si>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</si>
  <si>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</si>
  <si>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</si>
  <si>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</si>
  <si>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</si>
  <si>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</si>
  <si>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</si>
  <si>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</si>
  <si>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</si>
  <si>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</si>
  <si>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</si>
  <si>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</si>
  <si>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</si>
  <si>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</si>
  <si>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</si>
  <si>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</si>
  <si>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</si>
  <si>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</si>
  <si>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</si>
  <si>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</si>
  <si>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</si>
  <si>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</si>
  <si>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</si>
  <si>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</si>
  <si>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</si>
  <si>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</si>
  <si>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</si>
  <si>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</si>
  <si>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</si>
  <si>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</si>
  <si>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</si>
  <si>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</si>
  <si>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</si>
  <si>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</si>
  <si>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</si>
  <si>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</si>
  <si>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</si>
  <si>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</si>
  <si>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</si>
  <si>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</si>
  <si>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</si>
  <si>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</si>
  <si>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</si>
  <si>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</si>
  <si>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</si>
  <si>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</si>
  <si>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</si>
  <si>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</si>
  <si>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</si>
  <si>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</si>
  <si>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</si>
  <si>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</si>
  <si>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</si>
  <si>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</si>
  <si>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</si>
  <si>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</si>
  <si>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</si>
  <si>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</si>
  <si>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</si>
  <si>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</si>
  <si>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</si>
  <si>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</si>
  <si>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</si>
  <si>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</si>
  <si>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</si>
  <si>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</si>
  <si>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</si>
  <si>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</si>
  <si>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</si>
  <si>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</si>
  <si>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</si>
  <si>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</si>
  <si>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</si>
  <si>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</si>
  <si>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</si>
  <si>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</si>
  <si>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</si>
  <si>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</si>
  <si>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</si>
  <si>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</si>
  <si>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</si>
  <si>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</si>
  <si>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</si>
  <si>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</si>
  <si>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</si>
  <si>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</si>
  <si>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</si>
  <si>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</si>
  <si>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</si>
  <si>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</si>
  <si>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</si>
  <si>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</si>
  <si>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</si>
  <si>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</si>
  <si>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</si>
  <si>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</si>
  <si>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</si>
  <si>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</si>
  <si>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</si>
  <si>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</si>
  <si>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</si>
  <si>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</si>
  <si>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</si>
  <si>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</si>
  <si>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</si>
  <si>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</si>
  <si>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</si>
  <si>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</si>
  <si>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</si>
  <si>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</si>
  <si>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</si>
  <si>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</si>
  <si>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</si>
  <si>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</si>
  <si>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</si>
  <si>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</si>
  <si>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</si>
  <si>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</si>
  <si>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</si>
  <si>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</si>
  <si>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</si>
  <si>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</si>
  <si>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</si>
  <si>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</si>
  <si>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</si>
  <si>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</si>
  <si>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</si>
  <si>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</si>
  <si>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</si>
  <si>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</si>
  <si>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</si>
  <si>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</si>
  <si>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</si>
  <si>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</si>
  <si>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</si>
  <si>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</si>
  <si>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</si>
  <si>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</si>
  <si>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</si>
  <si>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</si>
  <si>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</si>
  <si>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</si>
  <si>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</si>
  <si>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</si>
  <si>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</si>
  <si>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</si>
  <si>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</si>
  <si>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</si>
  <si>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</si>
  <si>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</si>
  <si>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</si>
  <si>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</si>
  <si>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</si>
  <si>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</si>
  <si>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</si>
  <si>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</si>
  <si>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</si>
  <si>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</si>
  <si>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</si>
  <si>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</si>
  <si>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</si>
  <si>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</si>
  <si>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</si>
  <si>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</si>
  <si>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</si>
  <si>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</si>
  <si>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</si>
  <si>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</si>
  <si>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</si>
  <si>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</si>
  <si>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</si>
  <si>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</si>
  <si>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</si>
  <si>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</si>
  <si>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</si>
  <si>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</si>
  <si>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</si>
  <si>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</si>
  <si>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</si>
  <si>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</si>
  <si>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</si>
  <si>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</si>
  <si>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</si>
  <si>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</si>
  <si>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</si>
  <si>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</si>
  <si>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</si>
  <si>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</si>
  <si>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</si>
  <si>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</si>
  <si>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</si>
  <si>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</si>
  <si>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</si>
  <si>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</si>
  <si>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</si>
  <si>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</si>
  <si>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</si>
  <si>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</si>
  <si>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</si>
  <si>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</si>
  <si>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</si>
  <si>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</si>
  <si>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</si>
  <si>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</si>
  <si>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</si>
  <si>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</si>
  <si>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</si>
  <si>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</si>
  <si>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</si>
  <si>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</si>
  <si>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</si>
  <si>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</si>
  <si>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</si>
  <si>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</si>
  <si>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</si>
  <si>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</si>
  <si>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</si>
  <si>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</si>
  <si>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</si>
  <si>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</si>
  <si>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</si>
  <si>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</si>
  <si>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</si>
  <si>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</si>
  <si>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</si>
  <si>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</si>
  <si>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</si>
  <si>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</si>
  <si>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</si>
  <si>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</si>
  <si>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</si>
  <si>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</si>
  <si>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</si>
  <si>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</si>
  <si>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</si>
  <si>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</si>
  <si>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</si>
  <si>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</si>
  <si>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</si>
  <si>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</si>
  <si>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</si>
  <si>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</si>
  <si>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</si>
  <si>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</si>
  <si>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</si>
  <si>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</si>
  <si>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</si>
  <si>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</si>
  <si>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</si>
  <si>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</si>
  <si>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</si>
  <si>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</si>
  <si>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</si>
  <si>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</si>
  <si>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</si>
  <si>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</si>
  <si>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</si>
  <si>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</si>
  <si>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</si>
  <si>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</si>
  <si>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</si>
  <si>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</si>
  <si>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</si>
  <si>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</si>
  <si>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</si>
  <si>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</si>
  <si>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</si>
  <si>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</si>
  <si>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</si>
  <si>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</si>
  <si>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</si>
  <si>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</si>
  <si>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</si>
  <si>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</si>
  <si>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</si>
  <si>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</si>
  <si>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</si>
  <si>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</si>
  <si>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</si>
  <si>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</si>
  <si>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</si>
  <si>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</si>
  <si>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</si>
  <si>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</si>
  <si>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</si>
  <si>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</si>
  <si>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</si>
  <si>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</si>
  <si>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</si>
  <si>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</si>
  <si>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</si>
  <si>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</si>
  <si>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</si>
  <si>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</si>
  <si>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</si>
  <si>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</si>
  <si>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</si>
  <si>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</si>
  <si>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</si>
  <si>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</si>
  <si>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</si>
  <si>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</si>
  <si>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</si>
  <si>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</si>
  <si>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</si>
  <si>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</si>
  <si>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</si>
  <si>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</si>
  <si>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</si>
  <si>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</si>
  <si>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</si>
  <si>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</si>
  <si>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</si>
  <si>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</si>
  <si>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</si>
  <si>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</si>
  <si>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</si>
  <si>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</si>
  <si>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</si>
  <si>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</si>
  <si>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</si>
  <si>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</si>
  <si>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</si>
  <si>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</si>
  <si>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</si>
  <si>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</si>
  <si>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</si>
  <si>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</si>
  <si>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</si>
  <si>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</si>
  <si>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</si>
  <si>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</si>
  <si>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</si>
  <si>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</si>
  <si>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</si>
  <si>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</si>
  <si>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</si>
  <si>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</si>
  <si>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</si>
  <si>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</si>
  <si>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</si>
  <si>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</si>
  <si>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</si>
  <si>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</si>
  <si>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</si>
  <si>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</si>
  <si>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</si>
  <si>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</si>
  <si>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</si>
  <si>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</si>
  <si>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</si>
  <si>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</si>
  <si>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</si>
  <si>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</si>
  <si>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</si>
  <si>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</si>
  <si>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</si>
  <si>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</si>
  <si>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</si>
  <si>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</si>
  <si>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</si>
  <si>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</si>
  <si>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</si>
  <si>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</si>
  <si>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</si>
  <si>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</si>
  <si>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</si>
  <si>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</si>
  <si>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</si>
  <si>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</si>
  <si>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</si>
  <si>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</si>
  <si>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</si>
  <si>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</si>
  <si>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</si>
  <si>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</si>
  <si>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</si>
  <si>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</si>
  <si>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</si>
  <si>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</si>
  <si>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</si>
  <si>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</si>
  <si>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</si>
  <si>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</si>
  <si>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</si>
  <si>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</si>
  <si>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</si>
  <si>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</si>
  <si>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</si>
  <si>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</si>
  <si>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</si>
  <si>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</si>
  <si>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</si>
  <si>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</si>
  <si>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</si>
  <si>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</si>
  <si>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</si>
  <si>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</si>
  <si>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</si>
  <si>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</si>
  <si>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</si>
  <si>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</si>
  <si>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</si>
  <si>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</si>
  <si>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</si>
  <si>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</si>
  <si>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</si>
  <si>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</si>
  <si>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</si>
  <si>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</si>
  <si>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</si>
  <si>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</si>
  <si>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</si>
  <si>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</si>
  <si>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</si>
  <si>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</si>
  <si>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</si>
  <si>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</si>
  <si>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</si>
  <si>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</si>
  <si>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</si>
  <si>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</si>
  <si>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</si>
  <si>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</si>
  <si>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</si>
  <si>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</si>
  <si>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</si>
  <si>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</si>
  <si>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</si>
  <si>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</si>
  <si>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</si>
  <si>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</si>
  <si>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</si>
  <si>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</si>
  <si>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</si>
  <si>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</si>
  <si>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</si>
  <si>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</si>
  <si>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</si>
  <si>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</si>
  <si>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</si>
  <si>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</si>
  <si>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</si>
  <si>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</si>
  <si>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</si>
  <si>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</si>
  <si>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</si>
  <si>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</si>
  <si>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</si>
  <si>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</si>
  <si>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</si>
  <si>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</si>
  <si>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</si>
  <si>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</si>
  <si>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</si>
  <si>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</si>
  <si>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</si>
  <si>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</si>
  <si>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</si>
  <si>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</si>
  <si>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</si>
  <si>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</si>
  <si>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</si>
  <si>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</si>
  <si>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</si>
  <si>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</si>
  <si>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</si>
  <si>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</si>
  <si>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</si>
  <si>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</si>
  <si>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</si>
  <si>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</si>
  <si>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</si>
  <si>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</si>
  <si>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</si>
  <si>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</si>
  <si>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</si>
  <si>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</si>
  <si>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</si>
  <si>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</si>
  <si>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</si>
  <si>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</si>
  <si>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</si>
  <si>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</si>
  <si>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</si>
  <si>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</si>
  <si>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</si>
  <si>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</si>
  <si>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</si>
  <si>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</si>
  <si>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</si>
  <si>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</si>
  <si>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</si>
  <si>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</si>
  <si>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</si>
  <si>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</si>
  <si>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</si>
  <si>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</si>
  <si>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</si>
  <si>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</si>
  <si>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</si>
  <si>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</si>
  <si>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</si>
  <si>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</si>
  <si>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</si>
  <si>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</si>
  <si>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</si>
  <si>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</si>
  <si>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</si>
  <si>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</si>
  <si>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</si>
  <si>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</si>
  <si>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</si>
  <si>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</si>
  <si>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</si>
  <si>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</si>
  <si>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</si>
  <si>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</si>
  <si>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</si>
  <si>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</si>
  <si>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</si>
  <si>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</si>
  <si>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</si>
  <si>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</si>
  <si>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</si>
  <si>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</si>
  <si>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</si>
  <si>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</si>
  <si>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</si>
  <si>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</si>
  <si>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</si>
  <si>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</si>
  <si>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</si>
  <si>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</si>
  <si>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</si>
  <si>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</si>
  <si>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</si>
  <si>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</si>
  <si>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</si>
  <si>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</si>
  <si>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</si>
  <si>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</si>
  <si>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</si>
  <si>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</si>
  <si>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</si>
  <si>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</si>
  <si>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</si>
  <si>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</si>
  <si>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</si>
  <si>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</si>
  <si>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</si>
  <si>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</si>
  <si>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</si>
  <si>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</si>
  <si>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</si>
  <si>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</si>
  <si>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</si>
  <si>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</si>
  <si>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</si>
  <si>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</si>
  <si>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</si>
  <si>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</si>
  <si>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</si>
  <si>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</si>
  <si>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</si>
  <si>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</si>
  <si>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</si>
  <si>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</si>
  <si>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</si>
  <si>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</si>
  <si>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</si>
  <si>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</si>
  <si>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</si>
  <si>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</si>
  <si>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</si>
  <si>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</si>
  <si>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</si>
  <si>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</si>
  <si>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</si>
  <si>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</si>
  <si>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</si>
  <si>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</si>
  <si>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</si>
  <si>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</si>
  <si>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</si>
  <si>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</si>
  <si>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</si>
  <si>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</si>
  <si>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</si>
  <si>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</si>
  <si>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</si>
  <si>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</si>
  <si>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</si>
  <si>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</si>
  <si>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</si>
  <si>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</si>
  <si>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</si>
  <si>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</si>
  <si>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</si>
  <si>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</si>
  <si>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</si>
  <si>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</si>
  <si>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</si>
  <si>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</si>
  <si>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</si>
  <si>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</si>
  <si>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</si>
  <si>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</si>
  <si>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</si>
  <si>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</si>
  <si>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</si>
  <si>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</si>
  <si>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</si>
  <si>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</si>
  <si>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</si>
  <si>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</si>
  <si>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</si>
  <si>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</si>
  <si>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</si>
  <si>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</si>
  <si>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</si>
  <si>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</si>
  <si>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</si>
  <si>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</si>
  <si>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</si>
  <si>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</si>
  <si>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</si>
  <si>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</si>
  <si>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</si>
  <si>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</si>
  <si>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</si>
  <si>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</si>
  <si>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</si>
  <si>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</si>
  <si>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</si>
  <si>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</si>
  <si>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</si>
  <si>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</si>
  <si>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</si>
  <si>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</si>
  <si>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</si>
  <si>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</si>
  <si>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</si>
  <si>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</si>
  <si>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</si>
  <si>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</si>
  <si>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</si>
  <si>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</si>
  <si>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</si>
  <si>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</si>
  <si>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</si>
  <si>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</si>
  <si>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</si>
  <si>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</si>
  <si>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</si>
  <si>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</si>
  <si>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</si>
  <si>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</si>
  <si>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</si>
  <si>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</si>
  <si>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</si>
  <si>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</si>
  <si>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</si>
  <si>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</si>
  <si>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</si>
  <si>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</si>
  <si>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</si>
  <si>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</si>
  <si>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</si>
  <si>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</si>
  <si>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</si>
  <si>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</si>
  <si>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</si>
  <si>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</si>
  <si>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</si>
  <si>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</si>
  <si>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</si>
  <si>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</si>
  <si>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</si>
  <si>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</si>
  <si>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</si>
  <si>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</si>
  <si>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</si>
  <si>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</si>
  <si>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</si>
  <si>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</si>
  <si>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</si>
  <si>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</si>
  <si>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</si>
  <si>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</si>
  <si>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</si>
  <si>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</si>
  <si>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</si>
  <si>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</si>
  <si>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</si>
  <si>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</si>
  <si>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</si>
  <si>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</si>
  <si>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</si>
  <si>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</si>
  <si>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</si>
  <si>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</si>
  <si>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</si>
  <si>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</si>
  <si>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</si>
  <si>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</si>
  <si>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</si>
  <si>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</si>
  <si>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</si>
  <si>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</si>
  <si>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</si>
  <si>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</si>
  <si>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</si>
  <si>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</si>
  <si>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</si>
  <si>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</si>
  <si>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</si>
  <si>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</si>
  <si>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</si>
  <si>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</si>
  <si>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</si>
  <si>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</si>
  <si>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</si>
  <si>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</si>
  <si>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</si>
  <si>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</si>
  <si>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</si>
  <si>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</si>
  <si>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</si>
  <si>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</si>
  <si>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</si>
  <si>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</si>
  <si>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</si>
  <si>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</si>
  <si>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</si>
  <si>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</si>
  <si>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</si>
  <si>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</si>
  <si>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</si>
  <si>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</si>
  <si>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</si>
  <si>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</si>
  <si>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</si>
  <si>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</si>
  <si>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</si>
  <si>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</si>
  <si>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</si>
  <si>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</si>
  <si>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</si>
  <si>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</si>
  <si>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</si>
  <si>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</si>
  <si>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</si>
  <si>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</si>
  <si>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</si>
  <si>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</si>
  <si>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</si>
  <si>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</si>
  <si>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</si>
  <si>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</si>
  <si>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</si>
  <si>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</si>
  <si>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</si>
  <si>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</si>
  <si>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</si>
  <si>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</si>
  <si>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</si>
  <si>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</si>
  <si>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</si>
  <si>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</si>
  <si>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</si>
  <si>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</si>
  <si>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</si>
  <si>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</si>
  <si>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</si>
  <si>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</si>
  <si>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</si>
  <si>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</si>
  <si>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</si>
  <si>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</si>
  <si>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</si>
  <si>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</si>
  <si>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</si>
  <si>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</si>
  <si>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</si>
  <si>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</si>
  <si>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</si>
  <si>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</si>
  <si>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</si>
  <si>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</si>
  <si>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</si>
  <si>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</si>
  <si>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</si>
  <si>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</si>
  <si>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</si>
  <si>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</si>
  <si>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</si>
  <si>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</si>
  <si>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</si>
  <si>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</si>
  <si>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</si>
  <si>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</si>
  <si>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</si>
  <si>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</si>
  <si>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</si>
  <si>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</si>
  <si>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</si>
  <si>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</si>
  <si>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</si>
  <si>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</si>
  <si>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</si>
  <si>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</si>
  <si>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</si>
  <si>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</si>
  <si>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</si>
  <si>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</si>
  <si>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</si>
  <si>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</si>
  <si>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</si>
  <si>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</si>
  <si>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</si>
  <si>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</si>
  <si>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</si>
  <si>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</si>
  <si>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</si>
  <si>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</si>
  <si>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</si>
  <si>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</si>
  <si>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</si>
  <si>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</si>
  <si>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</si>
  <si>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</si>
  <si>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</si>
  <si>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</si>
  <si>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</si>
  <si>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</si>
  <si>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</si>
  <si>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</si>
  <si>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</si>
  <si>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</si>
  <si>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</si>
  <si>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</si>
  <si>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</si>
  <si>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</si>
  <si>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</si>
  <si>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</si>
  <si>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</si>
  <si>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</si>
  <si>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</si>
  <si>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</si>
  <si>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</si>
  <si>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</si>
  <si>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</si>
  <si>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</si>
  <si>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</si>
  <si>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</si>
  <si>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</si>
  <si>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</si>
  <si>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</si>
  <si>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</si>
  <si>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</si>
  <si>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</si>
  <si>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</si>
  <si>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</si>
  <si>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</si>
  <si>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</si>
  <si>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</si>
  <si>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</si>
  <si>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</si>
  <si>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</si>
  <si>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</si>
  <si>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</si>
  <si>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</si>
  <si>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</si>
  <si>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</si>
  <si>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</si>
  <si>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</si>
  <si>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</si>
  <si>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</si>
  <si>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</si>
  <si>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</si>
  <si>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</si>
  <si>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</si>
  <si>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</si>
  <si>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</si>
  <si>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</si>
  <si>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</si>
  <si>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</si>
  <si>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</si>
  <si>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</si>
  <si>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</si>
  <si>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</si>
  <si>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</si>
  <si>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</si>
  <si>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</si>
  <si>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</si>
  <si>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</si>
  <si>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</si>
  <si>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</si>
  <si>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</si>
  <si>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</si>
  <si>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</si>
  <si>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</si>
  <si>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</si>
  <si>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</si>
  <si>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</si>
  <si>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</si>
  <si>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</si>
  <si>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</si>
  <si>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</si>
  <si>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</si>
  <si>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</si>
  <si>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</si>
  <si>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</si>
  <si>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</si>
  <si>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</si>
  <si>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</si>
  <si>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</si>
  <si>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</si>
  <si>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</si>
  <si>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</si>
  <si>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</si>
  <si>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</si>
  <si>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</si>
  <si>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</si>
  <si>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</si>
  <si>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</si>
  <si>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</si>
  <si>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</si>
  <si>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</si>
  <si>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</si>
  <si>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</si>
  <si>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</si>
  <si>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</si>
  <si>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</si>
  <si>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</si>
  <si>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</si>
  <si>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</si>
  <si>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</si>
  <si>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</si>
  <si>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</si>
  <si>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</si>
  <si>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</si>
  <si>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</si>
  <si>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</si>
  <si>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</si>
  <si>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</si>
  <si>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</si>
  <si>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</si>
  <si>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</si>
  <si>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</si>
  <si>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</si>
  <si>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</si>
  <si>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</si>
  <si>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</si>
  <si>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</si>
  <si>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</si>
  <si>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</si>
  <si>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</si>
  <si>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</si>
  <si>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</si>
  <si>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</si>
  <si>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</si>
  <si>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</si>
  <si>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</si>
  <si>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</si>
  <si>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</si>
  <si>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</si>
  <si>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</si>
  <si>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</si>
  <si>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</si>
  <si>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</si>
  <si>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</si>
  <si>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</si>
  <si>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</si>
  <si>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</si>
  <si>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</si>
  <si>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</si>
  <si>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</si>
  <si>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</si>
  <si>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</si>
  <si>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</si>
  <si>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</si>
  <si>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</si>
  <si>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</si>
  <si>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</si>
  <si>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</si>
  <si>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</si>
  <si>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</si>
  <si>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</si>
  <si>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</si>
  <si>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</si>
  <si>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</si>
  <si>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</si>
  <si>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</si>
  <si>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</si>
  <si>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</si>
  <si>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</si>
  <si>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</si>
  <si>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</si>
  <si>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</si>
  <si>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</si>
  <si>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</si>
  <si>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</si>
  <si>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</si>
  <si>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</si>
  <si>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</si>
  <si>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</si>
  <si>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</si>
  <si>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</si>
  <si>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</si>
  <si>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</si>
  <si>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</si>
  <si>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</si>
  <si>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</si>
  <si>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</si>
  <si>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</si>
  <si>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</si>
  <si>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</si>
  <si>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</si>
  <si>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</si>
  <si>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</si>
  <si>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</si>
  <si>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</si>
  <si>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</si>
  <si>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</si>
  <si>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</si>
  <si>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</si>
  <si>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</si>
  <si>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</si>
  <si>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</si>
  <si>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</si>
  <si>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</si>
  <si>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</si>
  <si>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</si>
  <si>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</si>
  <si>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</si>
  <si>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</si>
  <si>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</si>
  <si>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</si>
  <si>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</si>
  <si>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</si>
  <si>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</si>
  <si>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</si>
  <si>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</si>
  <si>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</si>
  <si>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</si>
  <si>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</si>
  <si>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</si>
  <si>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</si>
  <si>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</si>
  <si>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</si>
  <si>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</si>
  <si>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</si>
  <si>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</si>
  <si>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</si>
  <si>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</si>
  <si>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</si>
  <si>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</si>
  <si>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</si>
  <si>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</si>
  <si>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</si>
  <si>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</si>
  <si>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</si>
  <si>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</si>
  <si>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</si>
  <si>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</si>
  <si>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</si>
  <si>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</si>
  <si>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</si>
  <si>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</si>
  <si>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</si>
  <si>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</si>
  <si>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</si>
  <si>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</si>
  <si>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</si>
  <si>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</si>
  <si>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</si>
  <si>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</si>
  <si>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</si>
  <si>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</si>
  <si>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</si>
  <si>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</si>
  <si>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</si>
  <si>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</si>
  <si>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</si>
  <si>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</si>
  <si>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</si>
  <si>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</si>
  <si>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</si>
  <si>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</si>
  <si>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</si>
  <si>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</si>
  <si>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</si>
  <si>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</si>
  <si>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</si>
  <si>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</si>
  <si>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</si>
  <si>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</si>
  <si>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</si>
  <si>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</si>
  <si>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</si>
  <si>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</si>
  <si>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</si>
  <si>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</si>
  <si>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</si>
  <si>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</si>
  <si>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</si>
  <si>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</si>
  <si>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</si>
  <si>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</si>
  <si>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</si>
  <si>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</si>
  <si>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</si>
  <si>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</si>
  <si>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</si>
  <si>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</si>
  <si>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</si>
  <si>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</si>
  <si>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</si>
  <si>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</si>
  <si>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</si>
  <si>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</si>
  <si>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</si>
  <si>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</si>
  <si>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</si>
  <si>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</si>
  <si>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</si>
  <si>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</si>
  <si>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</si>
  <si>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</si>
  <si>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</si>
  <si>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</si>
  <si>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</si>
  <si>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</si>
  <si>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</si>
  <si>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</si>
  <si>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</si>
  <si>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</si>
  <si>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</si>
  <si>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</si>
  <si>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</si>
  <si>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</si>
  <si>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</si>
  <si>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</si>
  <si>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</si>
  <si>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</si>
  <si>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</si>
  <si>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</si>
  <si>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</si>
  <si>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</si>
  <si>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</si>
  <si>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</si>
  <si>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</si>
  <si>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</si>
  <si>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</si>
  <si>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</si>
  <si>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</si>
  <si>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</si>
  <si>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</si>
  <si>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</si>
  <si>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</si>
  <si>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</si>
  <si>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</si>
  <si>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</si>
  <si>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</si>
  <si>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</si>
  <si>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</si>
  <si>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</si>
  <si>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</si>
  <si>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</si>
  <si>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</si>
  <si>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</si>
  <si>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</si>
  <si>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</si>
  <si>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</si>
  <si>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</si>
  <si>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</si>
  <si>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</si>
  <si>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</si>
  <si>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</si>
  <si>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</si>
  <si>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</si>
  <si>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</si>
  <si>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</si>
  <si>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</si>
  <si>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</si>
  <si>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</si>
  <si>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</si>
  <si>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</si>
  <si>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</si>
  <si>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</si>
  <si>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</si>
  <si>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</si>
  <si>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</si>
  <si>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</si>
  <si>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</si>
  <si>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</si>
  <si>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</si>
  <si>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</si>
  <si>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</si>
  <si>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</si>
  <si>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</si>
  <si>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</si>
  <si>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</si>
  <si>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</si>
  <si>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</si>
  <si>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</si>
  <si>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</si>
  <si>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</si>
  <si>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</si>
  <si>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</si>
  <si>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</si>
  <si>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</si>
  <si>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</si>
  <si>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</si>
  <si>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</si>
  <si>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</si>
  <si>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</si>
  <si>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</si>
  <si>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</si>
  <si>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</si>
  <si>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</si>
  <si>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</si>
  <si>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</si>
  <si>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</si>
  <si>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</si>
  <si>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</si>
  <si>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</si>
  <si>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</si>
  <si>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</si>
  <si>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</si>
  <si>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</si>
  <si>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</si>
  <si>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</si>
  <si>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</si>
  <si>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</si>
  <si>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</si>
  <si>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</si>
  <si>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</si>
  <si>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</si>
  <si>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</si>
  <si>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</si>
  <si>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</si>
  <si>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</si>
  <si>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</si>
  <si>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</si>
  <si>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</si>
  <si>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</si>
  <si>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</si>
  <si>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</si>
  <si>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</si>
  <si>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</si>
  <si>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</si>
  <si>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</si>
  <si>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</si>
  <si>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</si>
  <si>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</si>
  <si>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</si>
  <si>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</si>
  <si>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</si>
  <si>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</si>
  <si>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</si>
  <si>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</si>
  <si>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</si>
  <si>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</si>
  <si>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</si>
  <si>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</si>
  <si>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</si>
  <si>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</si>
  <si>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</si>
  <si>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</si>
  <si>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</si>
  <si>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</si>
  <si>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</si>
  <si>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</si>
  <si>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</si>
  <si>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</si>
  <si>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</si>
  <si>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</si>
  <si>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</si>
  <si>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</si>
  <si>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</si>
  <si>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</si>
  <si>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</si>
  <si>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</si>
  <si>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</si>
  <si>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</si>
  <si>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</si>
  <si>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</si>
  <si>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</si>
  <si>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</si>
  <si>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</si>
  <si>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</si>
  <si>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</si>
  <si>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</si>
  <si>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</si>
  <si>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</si>
  <si>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</si>
  <si>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</si>
  <si>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</si>
  <si>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</si>
  <si>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</si>
  <si>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</si>
  <si>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</si>
  <si>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</si>
  <si>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</si>
  <si>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</si>
  <si>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</si>
  <si>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</si>
  <si>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</si>
  <si>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</si>
  <si>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</si>
  <si>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</si>
  <si>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</si>
  <si>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</si>
  <si>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</si>
  <si>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</si>
  <si>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</si>
  <si>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</si>
  <si>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</si>
  <si>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</si>
  <si>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</si>
  <si>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</si>
  <si>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</si>
  <si>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</si>
  <si>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</si>
  <si>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</si>
  <si>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</si>
  <si>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</si>
  <si>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</si>
  <si>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</si>
  <si>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</si>
  <si>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</si>
  <si>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</si>
  <si>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</si>
  <si>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</si>
  <si>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</si>
  <si>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</si>
  <si>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</si>
  <si>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</si>
  <si>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</si>
  <si>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</si>
  <si>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</si>
  <si>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</si>
  <si>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</si>
  <si>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</si>
  <si>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</si>
  <si>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</si>
  <si>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</si>
  <si>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</si>
  <si>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</si>
  <si>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</si>
  <si>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</si>
  <si>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</si>
  <si>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</si>
  <si>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</si>
  <si>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</si>
  <si>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</si>
  <si>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</si>
  <si>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</si>
  <si>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</si>
  <si>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</si>
  <si>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</si>
  <si>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</si>
  <si>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</si>
  <si>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</si>
  <si>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</si>
  <si>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</si>
  <si>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</si>
  <si>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</si>
  <si>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</si>
  <si>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</si>
  <si>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</si>
  <si>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</si>
  <si>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</si>
  <si>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</si>
  <si>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</si>
  <si>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</si>
  <si>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</si>
  <si>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</si>
  <si>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</si>
  <si>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</si>
  <si>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</si>
  <si>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</si>
  <si>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</si>
  <si>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</si>
  <si>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</si>
  <si>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</si>
  <si>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</si>
  <si>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</si>
  <si>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</si>
  <si>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</si>
  <si>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</si>
  <si>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</si>
  <si>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</si>
  <si>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</si>
  <si>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</si>
  <si>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</si>
  <si>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</si>
  <si>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</si>
  <si>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</si>
  <si>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</si>
  <si>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</si>
  <si>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</si>
  <si>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</si>
  <si>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</si>
  <si>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</si>
  <si>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</si>
  <si>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</si>
  <si>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</si>
  <si>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</si>
  <si>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</si>
  <si>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</si>
  <si>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</si>
  <si>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</si>
  <si>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</si>
  <si>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</si>
  <si>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</si>
  <si>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</si>
  <si>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</si>
  <si>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</si>
  <si>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</si>
  <si>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</si>
  <si>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</si>
  <si>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</si>
  <si>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</si>
  <si>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</si>
  <si>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</si>
  <si>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</si>
  <si>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</si>
  <si>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</si>
  <si>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</si>
  <si>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</si>
  <si>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</si>
  <si>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</si>
  <si>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</si>
  <si>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</si>
  <si>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</si>
  <si>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</si>
  <si>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</si>
  <si>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</si>
  <si>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</si>
  <si>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</si>
  <si>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</si>
  <si>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</si>
  <si>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</si>
  <si>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</si>
  <si>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</si>
  <si>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</si>
  <si>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</si>
  <si>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</si>
  <si>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</si>
  <si>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</si>
  <si>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</si>
  <si>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</si>
  <si>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</si>
  <si>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</si>
  <si>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</si>
  <si>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</si>
  <si>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</si>
  <si>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</si>
  <si>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</si>
  <si>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</si>
  <si>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</si>
  <si>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</si>
  <si>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</si>
  <si>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</si>
  <si>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</si>
  <si>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</si>
  <si>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</si>
  <si>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</si>
  <si>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</si>
  <si>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</si>
  <si>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</si>
  <si>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</si>
  <si>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</si>
  <si>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</si>
  <si>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</si>
  <si>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</si>
  <si>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</si>
  <si>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</si>
  <si>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</si>
  <si>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</si>
  <si>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</si>
  <si>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</si>
  <si>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</si>
  <si>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</si>
  <si>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</si>
  <si>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</si>
  <si>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</si>
  <si>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</si>
  <si>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</si>
  <si>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</si>
  <si>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</si>
  <si>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</si>
  <si>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</si>
  <si>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</si>
  <si>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</si>
  <si>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</si>
  <si>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</si>
  <si>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</si>
  <si>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</si>
  <si>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</si>
  <si>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</si>
  <si>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</si>
  <si>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</si>
  <si>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</si>
  <si>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</si>
  <si>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</si>
  <si>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</si>
  <si>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</si>
  <si>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</si>
  <si>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</si>
  <si>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</si>
  <si>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</si>
  <si>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</si>
  <si>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</si>
  <si>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</si>
  <si>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</si>
  <si>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</si>
  <si>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</si>
  <si>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</si>
  <si>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</si>
  <si>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</si>
  <si>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</si>
  <si>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</si>
  <si>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</si>
  <si>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</si>
  <si>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</si>
  <si>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</si>
  <si>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</si>
  <si>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</si>
  <si>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</si>
  <si>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</si>
  <si>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</si>
  <si>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</si>
  <si>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</si>
  <si>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</si>
  <si>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</si>
  <si>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</si>
  <si>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</si>
  <si>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</si>
  <si>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</si>
  <si>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</si>
  <si>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</si>
  <si>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</si>
  <si>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</si>
  <si>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</si>
  <si>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</si>
  <si>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</si>
  <si>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</si>
  <si>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</si>
  <si>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</si>
  <si>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</si>
  <si>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</si>
  <si>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</si>
  <si>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</si>
  <si>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</si>
  <si>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</si>
  <si>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</si>
  <si>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</si>
  <si>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</si>
  <si>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</si>
  <si>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</si>
  <si>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</si>
  <si>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</si>
  <si>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</si>
  <si>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</si>
  <si>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</si>
  <si>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</si>
  <si>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</si>
  <si>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</si>
  <si>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</si>
  <si>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</si>
  <si>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</si>
  <si>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</si>
  <si>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</si>
  <si>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</si>
  <si>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</si>
  <si>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</si>
  <si>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</si>
  <si>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</si>
  <si>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</si>
  <si>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</si>
  <si>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</si>
  <si>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</si>
  <si>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</si>
  <si>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</si>
  <si>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</si>
  <si>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</si>
  <si>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</si>
  <si>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</si>
  <si>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</si>
  <si>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</si>
  <si>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</si>
  <si>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</si>
  <si>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</si>
  <si>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</si>
  <si>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</si>
  <si>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</si>
  <si>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</si>
  <si>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</si>
  <si>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</si>
  <si>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</si>
  <si>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</si>
  <si>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</si>
  <si>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</si>
  <si>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</si>
  <si>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</si>
  <si>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</si>
  <si>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</si>
  <si>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</si>
  <si>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</si>
  <si>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</si>
  <si>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</si>
  <si>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</si>
  <si>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</si>
  <si>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</si>
  <si>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</si>
  <si>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</si>
  <si>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</si>
  <si>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</si>
  <si>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</si>
  <si>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</si>
  <si>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</si>
  <si>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</si>
  <si>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</si>
  <si>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</si>
  <si>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</si>
  <si>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</si>
  <si>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</si>
  <si>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</si>
  <si>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</si>
  <si>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</si>
  <si>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</si>
  <si>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</si>
  <si>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</si>
  <si>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</si>
  <si>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</si>
  <si>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</si>
  <si>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</si>
  <si>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</si>
  <si>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</si>
  <si>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</si>
  <si>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</si>
  <si>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</si>
  <si>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</si>
  <si>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</si>
  <si>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</si>
  <si>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</si>
  <si>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</si>
  <si>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</si>
  <si>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</si>
  <si>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</si>
  <si>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</si>
  <si>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</si>
  <si>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</si>
  <si>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</si>
  <si>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</si>
  <si>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</si>
  <si>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</si>
  <si>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</si>
  <si>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</si>
  <si>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</si>
  <si>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</si>
  <si>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</si>
  <si>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</si>
  <si>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</si>
  <si>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</si>
  <si>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</si>
  <si>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</si>
  <si>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</si>
  <si>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</si>
  <si>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</si>
  <si>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</si>
  <si>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</si>
  <si>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</si>
  <si>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</si>
  <si>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</si>
  <si>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</si>
  <si>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</si>
  <si>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</si>
  <si>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</si>
  <si>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</si>
  <si>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</si>
  <si>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</si>
  <si>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</si>
  <si>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</si>
  <si>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</si>
  <si>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</si>
  <si>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</si>
  <si>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</si>
  <si>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</si>
  <si>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</si>
  <si>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</si>
  <si>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</si>
  <si>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</si>
  <si>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</si>
  <si>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</si>
  <si>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</si>
  <si>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</si>
  <si>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</si>
  <si>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</si>
  <si>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</si>
  <si>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</si>
  <si>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</si>
  <si>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</si>
  <si>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</si>
  <si>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</si>
  <si>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</si>
  <si>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</si>
  <si>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</si>
  <si>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</si>
  <si>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</si>
  <si>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</si>
  <si>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</si>
  <si>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</si>
  <si>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</si>
  <si>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</si>
  <si>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</si>
  <si>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</si>
  <si>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</si>
  <si>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</si>
  <si>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</si>
  <si>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</si>
  <si>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</si>
  <si>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</si>
  <si>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</si>
  <si>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</si>
  <si>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</si>
  <si>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</si>
  <si>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</si>
  <si>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</si>
  <si>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</si>
  <si>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</si>
  <si>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</si>
  <si>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</si>
  <si>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</si>
  <si>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</si>
  <si>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</si>
  <si>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</si>
  <si>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</si>
  <si>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</si>
  <si>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</si>
  <si>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</si>
  <si>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</si>
  <si>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</si>
  <si>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</si>
  <si>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</si>
  <si>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</si>
  <si>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</si>
  <si>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</si>
  <si>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</si>
  <si>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</si>
  <si>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</si>
  <si>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</si>
  <si>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</si>
  <si>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</si>
  <si>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</si>
  <si>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</si>
  <si>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</si>
  <si>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</si>
  <si>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</si>
  <si>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</si>
  <si>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</si>
  <si>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</si>
  <si>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</si>
  <si>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</si>
  <si>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</si>
  <si>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</si>
  <si>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</si>
  <si>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</si>
  <si>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</si>
  <si>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</si>
  <si>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</si>
  <si>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</si>
  <si>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</si>
  <si>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</si>
  <si>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</si>
  <si>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</si>
  <si>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</si>
  <si>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</si>
  <si>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</si>
  <si>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</si>
  <si>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</si>
  <si>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</si>
  <si>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</si>
  <si>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</si>
  <si>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</si>
  <si>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</si>
  <si>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</si>
  <si>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</si>
  <si>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</si>
  <si>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</si>
  <si>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</si>
  <si>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</si>
  <si>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</si>
  <si>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</si>
  <si>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</si>
  <si>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</si>
  <si>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</si>
  <si>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</si>
  <si>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</si>
  <si>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</si>
  <si>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</si>
  <si>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</si>
  <si>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</si>
  <si>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</si>
  <si>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</si>
  <si>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</si>
  <si>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</si>
  <si>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</si>
  <si>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</si>
  <si>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</si>
  <si>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</si>
  <si>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</si>
  <si>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</si>
  <si>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</si>
  <si>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</si>
  <si>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</si>
  <si>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</si>
  <si>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</si>
  <si>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</si>
  <si>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</si>
  <si>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</si>
  <si>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</si>
  <si>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</si>
  <si>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</si>
  <si>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</si>
  <si>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</si>
  <si>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</si>
  <si>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</si>
  <si>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</si>
  <si>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</si>
  <si>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</si>
  <si>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</si>
  <si>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</si>
  <si>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</si>
  <si>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</si>
  <si>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</si>
  <si>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</si>
  <si>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</si>
  <si>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</si>
  <si>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</si>
  <si>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</si>
  <si>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</si>
  <si>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</si>
  <si>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</si>
  <si>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</si>
  <si>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</si>
  <si>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</si>
  <si>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</si>
  <si>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</si>
  <si>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</si>
  <si>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</si>
  <si>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</si>
  <si>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</si>
  <si>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</si>
  <si>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</si>
  <si>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</si>
  <si>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</si>
  <si>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</si>
  <si>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</si>
  <si>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</si>
  <si>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</si>
  <si>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</si>
  <si>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</si>
  <si>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</si>
  <si>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</si>
  <si>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</si>
  <si>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</si>
  <si>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</si>
  <si>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</si>
  <si>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</si>
  <si>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</si>
  <si>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</si>
  <si>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</si>
  <si>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</si>
  <si>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</si>
  <si>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</si>
  <si>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</si>
  <si>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</si>
  <si>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</si>
  <si>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</si>
  <si>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</si>
  <si>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</si>
  <si>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</si>
  <si>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</si>
  <si>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</si>
  <si>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</si>
  <si>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</si>
  <si>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</si>
  <si>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</si>
  <si>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</si>
  <si>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</si>
  <si>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</si>
  <si>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</si>
  <si>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</si>
  <si>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</si>
  <si>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</si>
  <si>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</si>
  <si>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</si>
  <si>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</si>
  <si>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</si>
  <si>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</si>
  <si>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</si>
  <si>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</si>
  <si>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</si>
  <si>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</si>
  <si>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</si>
  <si>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</si>
  <si>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</si>
  <si>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</si>
  <si>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</si>
  <si>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</si>
  <si>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</si>
  <si>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</si>
  <si>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</si>
  <si>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</si>
  <si>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</si>
  <si>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</si>
  <si>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</si>
  <si>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</si>
  <si>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</si>
  <si>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</si>
  <si>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</si>
  <si>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</si>
  <si>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</si>
  <si>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</si>
  <si>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</si>
  <si>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</si>
  <si>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</si>
  <si>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</si>
  <si>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</si>
  <si>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</si>
  <si>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</si>
  <si>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</si>
  <si>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</si>
  <si>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</si>
  <si>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</si>
  <si>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</si>
  <si>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</si>
  <si>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</si>
  <si>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</si>
  <si>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</si>
  <si>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</si>
  <si>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</si>
  <si>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</si>
  <si>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</si>
  <si>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</si>
  <si>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</si>
  <si>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</si>
  <si>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</si>
  <si>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</si>
  <si>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</si>
  <si>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</si>
  <si>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</si>
  <si>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</si>
  <si>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</si>
  <si>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</si>
  <si>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</si>
  <si>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</si>
  <si>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</si>
  <si>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</si>
  <si>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</si>
  <si>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</si>
  <si>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</si>
  <si>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</si>
  <si>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</si>
  <si>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</si>
  <si>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</si>
  <si>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</si>
  <si>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</si>
  <si>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</si>
  <si>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</si>
  <si>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</si>
  <si>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</si>
  <si>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</si>
  <si>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</si>
  <si>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</si>
  <si>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</si>
  <si>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</si>
  <si>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</si>
  <si>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</si>
  <si>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</si>
  <si>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</si>
  <si>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</si>
  <si>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</si>
  <si>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</si>
  <si>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</si>
  <si>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</si>
  <si>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</si>
  <si>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</si>
  <si>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</si>
  <si>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</si>
  <si>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</si>
  <si>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</si>
  <si>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</si>
  <si>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</si>
  <si>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</si>
  <si>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</si>
  <si>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</si>
  <si>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</si>
  <si>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</si>
  <si>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</si>
  <si>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</si>
  <si>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</si>
  <si>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</si>
  <si>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</si>
  <si>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</si>
  <si>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</si>
  <si>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</si>
  <si>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</si>
  <si>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</si>
  <si>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</si>
  <si>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</si>
  <si>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</si>
  <si>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</si>
  <si>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</si>
  <si>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</si>
  <si>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</si>
  <si>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</si>
  <si>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</si>
  <si>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</si>
  <si>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</si>
  <si>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</si>
  <si>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</si>
  <si>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</si>
  <si>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</si>
  <si>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</si>
  <si>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</si>
  <si>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</si>
  <si>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</si>
  <si>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</si>
  <si>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</si>
  <si>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</si>
  <si>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</si>
  <si>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</si>
  <si>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</si>
  <si>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</si>
  <si>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</si>
  <si>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</si>
  <si>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</si>
  <si>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</si>
  <si>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</si>
  <si>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</si>
  <si>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</si>
  <si>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</si>
  <si>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</si>
  <si>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</si>
  <si>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</si>
  <si>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</si>
  <si>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</si>
  <si>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</si>
  <si>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</si>
  <si>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</si>
  <si>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</si>
  <si>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</si>
  <si>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</si>
  <si>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</si>
  <si>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</si>
  <si>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</si>
  <si>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</si>
  <si>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</si>
  <si>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</si>
  <si>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</si>
  <si>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</si>
  <si>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</si>
  <si>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</si>
  <si>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</si>
  <si>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</si>
  <si>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</si>
  <si>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</si>
  <si>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</si>
  <si>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</si>
  <si>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</si>
  <si>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</si>
  <si>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</si>
  <si>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</si>
  <si>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</si>
  <si>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</si>
  <si>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</si>
  <si>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</si>
  <si>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</si>
  <si>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</si>
  <si>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</si>
  <si>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</si>
  <si>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</si>
  <si>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</si>
  <si>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</si>
  <si>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</si>
  <si>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</si>
  <si>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</si>
  <si>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</si>
  <si>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</si>
  <si>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</si>
  <si>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</si>
  <si>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</si>
  <si>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</si>
  <si>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</si>
  <si>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</si>
  <si>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</si>
  <si>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</si>
  <si>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</si>
  <si>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</si>
  <si>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</si>
  <si>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</si>
  <si>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</si>
  <si>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</si>
  <si>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</si>
  <si>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</si>
  <si>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</si>
  <si>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</si>
  <si>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</si>
  <si>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</si>
  <si>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</si>
  <si>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</si>
  <si>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</si>
  <si>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</si>
  <si>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</si>
  <si>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</si>
  <si>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</si>
  <si>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</si>
  <si>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</si>
  <si>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</si>
  <si>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</si>
  <si>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</si>
  <si>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</si>
  <si>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</si>
  <si>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</si>
  <si>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</si>
  <si>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</si>
  <si>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</si>
  <si>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</si>
  <si>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</si>
  <si>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</si>
  <si>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</si>
  <si>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</si>
  <si>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</si>
  <si>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</si>
  <si>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</si>
  <si>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</si>
  <si>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</si>
  <si>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</si>
  <si>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</si>
  <si>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</si>
  <si>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</si>
  <si>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</si>
  <si>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</si>
  <si>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</si>
  <si>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</si>
  <si>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</si>
  <si>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</si>
  <si>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</si>
  <si>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</si>
  <si>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</si>
  <si>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</si>
  <si>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</si>
  <si>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</si>
  <si>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</si>
  <si>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</si>
  <si>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</si>
  <si>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</si>
  <si>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</si>
  <si>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</si>
  <si>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</si>
  <si>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</si>
  <si>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</si>
  <si>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</si>
  <si>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</si>
  <si>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</si>
  <si>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</si>
  <si>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</si>
  <si>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</si>
  <si>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</si>
  <si>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</si>
  <si>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</si>
  <si>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</si>
  <si>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</si>
  <si>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</si>
  <si>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</si>
  <si>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</si>
  <si>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</si>
  <si>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</si>
  <si>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</si>
  <si>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</si>
  <si>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</si>
  <si>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</si>
  <si>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</si>
  <si>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</si>
  <si>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</si>
  <si>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</si>
  <si>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</si>
  <si>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</si>
  <si>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</si>
  <si>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</si>
  <si>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</si>
  <si>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</si>
  <si>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</si>
  <si>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</si>
  <si>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</si>
  <si>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</si>
  <si>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</si>
  <si>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</si>
  <si>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</si>
  <si>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</si>
  <si>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</si>
  <si>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</si>
  <si>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</si>
  <si>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</si>
  <si>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</si>
  <si>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</si>
  <si>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</si>
  <si>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</si>
  <si>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</si>
  <si>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</si>
  <si>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</si>
  <si>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</si>
  <si>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</si>
  <si>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</si>
  <si>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</si>
  <si>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</si>
  <si>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</si>
  <si>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</si>
  <si>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</si>
  <si>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</si>
  <si>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</si>
  <si>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</si>
  <si>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</si>
  <si>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</si>
  <si>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</si>
  <si>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</si>
  <si>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</si>
  <si>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</si>
  <si>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</si>
  <si>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</si>
  <si>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</si>
  <si>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</si>
  <si>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</si>
  <si>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</si>
  <si>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</si>
  <si>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</si>
  <si>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</si>
  <si>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</si>
  <si>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</si>
  <si>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</si>
  <si>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</si>
  <si>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</si>
  <si>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</si>
  <si>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</si>
  <si>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</si>
  <si>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</si>
  <si>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</si>
  <si>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</si>
  <si>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</si>
  <si>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</si>
  <si>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</si>
  <si>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</si>
  <si>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</si>
  <si>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</si>
  <si>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</si>
  <si>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</si>
  <si>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</si>
  <si>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</si>
  <si>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</si>
  <si>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</si>
  <si>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</si>
  <si>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</si>
  <si>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</si>
  <si>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</si>
  <si>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</si>
  <si>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</si>
  <si>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</si>
  <si>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</si>
  <si>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</si>
  <si>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</si>
  <si>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</si>
  <si>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</si>
  <si>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</si>
  <si>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</si>
  <si>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</si>
  <si>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</si>
  <si>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</si>
  <si>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</si>
  <si>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</si>
  <si>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</si>
  <si>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</si>
  <si>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</si>
  <si>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</si>
  <si>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</si>
  <si>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</si>
  <si>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</si>
  <si>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</si>
  <si>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</si>
  <si>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</si>
  <si>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</si>
  <si>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</si>
  <si>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</si>
  <si>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</si>
  <si>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</si>
  <si>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</si>
  <si>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</si>
  <si>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</si>
  <si>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</si>
  <si>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</si>
  <si>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</si>
  <si>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</si>
  <si>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</si>
  <si>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</si>
  <si>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</si>
  <si>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</si>
  <si>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</si>
  <si>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</si>
  <si>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</si>
  <si>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</si>
  <si>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</si>
  <si>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</si>
  <si>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</si>
  <si>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</si>
  <si>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</si>
  <si>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</si>
  <si>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</si>
  <si>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</si>
  <si>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</si>
  <si>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</si>
  <si>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</si>
  <si>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</si>
  <si>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</si>
  <si>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</si>
  <si>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</si>
  <si>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</si>
  <si>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</si>
  <si>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</si>
  <si>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</si>
  <si>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</si>
  <si>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</si>
  <si>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</si>
  <si>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</si>
  <si>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</si>
  <si>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</si>
  <si>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</si>
  <si>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</si>
  <si>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</si>
  <si>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</si>
  <si>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</si>
  <si>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</si>
  <si>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</si>
  <si>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</si>
  <si>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</si>
  <si>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</si>
  <si>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</si>
  <si>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</si>
  <si>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</si>
  <si>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</si>
  <si>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</si>
  <si>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</si>
  <si>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</si>
  <si>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</si>
  <si>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</si>
  <si>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</si>
  <si>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</si>
  <si>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</si>
  <si>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</si>
  <si>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</si>
  <si>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</si>
  <si>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</si>
  <si>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</si>
  <si>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</si>
  <si>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</si>
  <si>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</si>
  <si>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</si>
  <si>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</si>
  <si>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</si>
  <si>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</si>
  <si>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</si>
  <si>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</si>
  <si>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</si>
  <si>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</si>
  <si>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</si>
  <si>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</si>
  <si>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</si>
  <si>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</si>
  <si>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</si>
  <si>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</si>
  <si>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</si>
  <si>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</si>
  <si>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</si>
  <si>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</si>
  <si>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</si>
  <si>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</si>
  <si>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</si>
  <si>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</si>
  <si>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</si>
  <si>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</si>
  <si>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</si>
  <si>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</si>
  <si>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</si>
  <si>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</si>
  <si>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</si>
  <si>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</si>
  <si>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</si>
  <si>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</si>
  <si>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</si>
  <si>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</si>
  <si>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</si>
  <si>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</si>
  <si>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</si>
  <si>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</si>
  <si>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</si>
  <si>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</si>
  <si>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</si>
  <si>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</si>
  <si>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</si>
  <si>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</si>
  <si>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</si>
  <si>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</si>
  <si>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</si>
  <si>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</si>
  <si>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</si>
  <si>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</si>
  <si>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</si>
  <si>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</si>
  <si>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</si>
  <si>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</si>
  <si>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</si>
  <si>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</si>
  <si>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</si>
  <si>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</si>
  <si>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</si>
  <si>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</si>
  <si>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</si>
  <si>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</si>
  <si>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</si>
  <si>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</si>
  <si>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</si>
  <si>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</si>
  <si>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</si>
  <si>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</si>
  <si>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</si>
  <si>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</si>
  <si>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</si>
  <si>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</si>
  <si>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</si>
  <si>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</si>
  <si>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</si>
  <si>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</si>
  <si>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</si>
  <si>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</si>
  <si>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</si>
  <si>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</si>
  <si>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</si>
  <si>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</si>
  <si>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</si>
  <si>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</si>
  <si>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</si>
  <si>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</si>
  <si>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</si>
  <si>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</si>
  <si>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</si>
  <si>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</si>
  <si>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</si>
  <si>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</si>
  <si>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</si>
  <si>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</si>
  <si>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</si>
  <si>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</si>
  <si>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</si>
  <si>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</si>
  <si>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</si>
  <si>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</si>
  <si>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</si>
  <si>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</si>
  <si>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</si>
  <si>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</si>
  <si>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</si>
  <si>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</si>
  <si>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</si>
  <si>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</si>
  <si>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</si>
  <si>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</si>
  <si>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</si>
  <si>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</si>
  <si>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</si>
  <si>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</si>
  <si>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</si>
  <si>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</si>
  <si>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</si>
  <si>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</si>
  <si>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</si>
  <si>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</si>
  <si>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</si>
  <si>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</si>
  <si>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</si>
  <si>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</si>
  <si>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</si>
  <si>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</si>
  <si>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</si>
  <si>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</si>
  <si>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</si>
  <si>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</si>
  <si>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</si>
  <si>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</si>
  <si>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</si>
  <si>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</si>
  <si>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</si>
  <si>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</si>
  <si>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</si>
  <si>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</si>
  <si>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</si>
  <si>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</si>
  <si>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</si>
  <si>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</si>
  <si>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</si>
  <si>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</si>
  <si>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</si>
  <si>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</si>
  <si>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</si>
  <si>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</si>
  <si>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</si>
  <si>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</si>
  <si>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</si>
  <si>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</si>
  <si>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</si>
  <si>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</si>
  <si>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</si>
  <si>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</si>
  <si>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</si>
  <si>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</si>
  <si>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</si>
  <si>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</si>
  <si>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</si>
  <si>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</si>
  <si>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</si>
  <si>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</si>
  <si>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</si>
  <si>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</si>
  <si>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</si>
  <si>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</si>
  <si>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</si>
  <si>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</si>
  <si>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</si>
  <si>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</si>
  <si>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</si>
  <si>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</si>
  <si>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</si>
  <si>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</si>
  <si>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</si>
  <si>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</si>
  <si>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</si>
  <si>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</si>
  <si>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</si>
  <si>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</si>
  <si>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</si>
  <si>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</si>
  <si>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</si>
  <si>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</si>
  <si>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</si>
  <si>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</si>
  <si>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</si>
  <si>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</si>
  <si>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</si>
  <si>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</si>
  <si>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</si>
  <si>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</si>
  <si>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</si>
  <si>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</si>
  <si>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</si>
  <si>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</si>
  <si>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</si>
  <si>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</si>
  <si>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</si>
  <si>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</si>
  <si>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</si>
  <si>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</si>
  <si>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</si>
  <si>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</si>
  <si>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</si>
  <si>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</si>
  <si>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</si>
  <si>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</si>
  <si>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</si>
  <si>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</si>
  <si>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</si>
  <si>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</si>
  <si>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</si>
  <si>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</si>
  <si>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</si>
  <si>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</si>
  <si>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</si>
  <si>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</si>
  <si>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</si>
  <si>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</si>
  <si>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</si>
  <si>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</si>
  <si>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</si>
  <si>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</si>
  <si>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</si>
  <si>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</si>
  <si>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</si>
  <si>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</si>
  <si>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</si>
  <si>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</si>
  <si>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</si>
  <si>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</si>
  <si>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</si>
  <si>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</si>
  <si>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</si>
  <si>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</si>
  <si>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</si>
  <si>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</si>
  <si>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</si>
  <si>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</si>
  <si>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</si>
  <si>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</si>
  <si>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</si>
  <si>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</si>
  <si>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</si>
  <si>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</si>
  <si>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</si>
  <si>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</si>
  <si>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</si>
  <si>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</si>
  <si>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</si>
  <si>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</si>
  <si>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</si>
  <si>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</si>
  <si>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</si>
  <si>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</si>
  <si>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</si>
  <si>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</si>
  <si>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</si>
  <si>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</si>
  <si>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</si>
  <si>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</si>
  <si>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</si>
  <si>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</si>
  <si>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</si>
  <si>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</si>
  <si>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</si>
  <si>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</si>
  <si>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</si>
  <si>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</si>
  <si>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</si>
  <si>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</si>
  <si>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</si>
  <si>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</si>
  <si>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</si>
  <si>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</si>
  <si>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</si>
  <si>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</si>
  <si>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</si>
  <si>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</si>
  <si>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</si>
  <si>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</si>
  <si>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</si>
  <si>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</si>
  <si>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</si>
  <si>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</si>
  <si>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</si>
  <si>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</si>
  <si>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</si>
  <si>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</si>
  <si>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</si>
  <si>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</si>
  <si>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</si>
  <si>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</si>
  <si>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</si>
  <si>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</si>
  <si>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</si>
  <si>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</si>
  <si>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</si>
  <si>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</si>
  <si>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</si>
  <si>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</si>
  <si>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</si>
  <si>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</si>
  <si>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</si>
  <si>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</si>
  <si>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</si>
  <si>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</si>
  <si>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</si>
  <si>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</si>
  <si>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</si>
  <si>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</si>
  <si>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</si>
  <si>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</si>
  <si>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</si>
  <si>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</si>
  <si>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</si>
  <si>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</si>
  <si>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</si>
  <si>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</si>
  <si>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</si>
  <si>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</si>
  <si>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</si>
  <si>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</si>
  <si>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</si>
  <si>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</si>
  <si>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</si>
  <si>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</si>
  <si>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</si>
  <si>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</si>
  <si>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</si>
  <si>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</si>
  <si>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</si>
  <si>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</si>
  <si>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</si>
  <si>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</si>
  <si>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</si>
  <si>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</si>
  <si>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</si>
  <si>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</si>
  <si>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</si>
  <si>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</si>
  <si>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</si>
  <si>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</si>
  <si>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</si>
  <si>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</si>
  <si>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</si>
  <si>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</si>
  <si>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</si>
  <si>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</si>
  <si>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</si>
  <si>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</si>
  <si>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</si>
  <si>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</si>
  <si>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</si>
  <si>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</si>
  <si>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</si>
  <si>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</si>
  <si>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</si>
  <si>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</si>
  <si>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</si>
  <si>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</si>
  <si>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</si>
  <si>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</si>
  <si>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</si>
  <si>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</si>
  <si>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</si>
  <si>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</si>
  <si>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</si>
  <si>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</si>
  <si>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</si>
  <si>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</si>
  <si>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</si>
  <si>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</si>
  <si>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</si>
  <si>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</si>
  <si>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</si>
  <si>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</si>
  <si>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</si>
  <si>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</si>
  <si>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</si>
  <si>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</si>
  <si>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</si>
  <si>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</si>
  <si>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</si>
  <si>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</si>
  <si>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</si>
  <si>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</si>
  <si>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</si>
  <si>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</si>
  <si>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</si>
  <si>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</si>
  <si>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</si>
  <si>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</si>
  <si>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</si>
  <si>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</si>
  <si>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</si>
  <si>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</si>
  <si>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</si>
  <si>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</si>
  <si>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</si>
  <si>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</si>
  <si>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</si>
  <si>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</si>
  <si>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</si>
  <si>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</si>
  <si>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</si>
  <si>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</si>
  <si>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</si>
  <si>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</si>
  <si>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</si>
  <si>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</si>
  <si>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</si>
  <si>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</si>
  <si>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</si>
  <si>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</si>
  <si>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</si>
  <si>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</si>
  <si>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</si>
  <si>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</si>
  <si>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</si>
  <si>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</si>
  <si>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</si>
  <si>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</si>
  <si>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</si>
  <si>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</si>
  <si>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</si>
  <si>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</si>
  <si>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</si>
  <si>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</si>
  <si>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</si>
  <si>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</si>
  <si>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</si>
  <si>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</si>
  <si>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</si>
  <si>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</si>
  <si>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</si>
  <si>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</si>
  <si>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</si>
  <si>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</si>
  <si>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</si>
  <si>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</si>
  <si>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</si>
  <si>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</si>
  <si>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</si>
  <si>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</si>
  <si>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</si>
  <si>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</si>
  <si>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</si>
  <si>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</si>
  <si>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</si>
  <si>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</si>
  <si>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</si>
  <si>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</si>
  <si>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</si>
  <si>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</si>
  <si>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</si>
  <si>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</si>
  <si>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</si>
  <si>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</si>
  <si>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</si>
  <si>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</si>
  <si>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</si>
  <si>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</si>
  <si>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</si>
  <si>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</si>
  <si>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</si>
  <si>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</si>
  <si>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</si>
  <si>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</si>
  <si>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</si>
  <si>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</si>
  <si>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</si>
  <si>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</si>
  <si>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</si>
  <si>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</si>
  <si>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</si>
  <si>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</si>
  <si>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</si>
  <si>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</si>
  <si>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</si>
  <si>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</si>
  <si>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</si>
  <si>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</si>
  <si>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</si>
  <si>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</si>
  <si>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</si>
  <si>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</si>
  <si>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</si>
  <si>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</si>
  <si>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</si>
  <si>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</si>
  <si>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</si>
  <si>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</si>
  <si>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</si>
  <si>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</si>
  <si>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</si>
  <si>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</si>
  <si>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</si>
  <si>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</si>
  <si>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</si>
  <si>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</si>
  <si>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</si>
  <si>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</si>
  <si>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</si>
  <si>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</si>
  <si>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</si>
  <si>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</si>
  <si>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</si>
  <si>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</si>
  <si>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</si>
  <si>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</si>
  <si>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</si>
  <si>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</si>
  <si>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</si>
  <si>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</si>
  <si>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</si>
  <si>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</si>
  <si>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</si>
  <si>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</si>
  <si>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</si>
  <si>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</si>
  <si>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</si>
  <si>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</si>
  <si>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</si>
  <si>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</si>
  <si>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</si>
  <si>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</si>
  <si>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</si>
  <si>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</si>
  <si>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</si>
  <si>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</si>
  <si>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</si>
  <si>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</si>
  <si>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</si>
  <si>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</si>
  <si>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</si>
  <si>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</si>
  <si>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</si>
  <si>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</si>
  <si>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</si>
  <si>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</si>
  <si>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</si>
  <si>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</si>
  <si>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</si>
  <si>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</si>
  <si>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</si>
  <si>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</si>
  <si>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</si>
  <si>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</si>
  <si>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</si>
  <si>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</si>
  <si>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</si>
  <si>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</si>
  <si>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</si>
  <si>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</si>
  <si>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</si>
  <si>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</si>
  <si>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</si>
  <si>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</si>
  <si>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</si>
  <si>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</si>
  <si>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</si>
  <si>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</si>
  <si>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</si>
  <si>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</si>
  <si>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</si>
  <si>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</si>
  <si>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</si>
  <si>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</si>
  <si>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</si>
  <si>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</si>
  <si>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</si>
  <si>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</si>
  <si>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</si>
  <si>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</si>
  <si>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</si>
  <si>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</si>
  <si>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</si>
  <si>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</si>
  <si>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</si>
  <si>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</si>
  <si>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</si>
  <si>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</si>
  <si>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</si>
  <si>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</si>
  <si>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</si>
  <si>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</si>
  <si>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</si>
  <si>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</si>
  <si>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</si>
  <si>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</si>
  <si>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</si>
  <si>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</si>
  <si>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</si>
  <si>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</si>
  <si>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</si>
  <si>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</si>
  <si>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</si>
  <si>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</si>
  <si>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</si>
  <si>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</si>
  <si>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</si>
  <si>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</si>
  <si>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</si>
  <si>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</si>
  <si>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</si>
  <si>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</si>
  <si>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</si>
  <si>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</si>
  <si>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</si>
  <si>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</si>
  <si>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</si>
  <si>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</si>
  <si>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</si>
  <si>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</si>
  <si>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</si>
  <si>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</si>
  <si>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</si>
  <si>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</si>
  <si>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</si>
  <si>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</si>
  <si>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</si>
  <si>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</si>
  <si>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</si>
  <si>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</si>
  <si>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</si>
  <si>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</si>
  <si>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</si>
  <si>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</si>
  <si>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</si>
  <si>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</si>
  <si>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</si>
  <si>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</si>
  <si>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</si>
  <si>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</si>
  <si>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</si>
  <si>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</si>
  <si>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</si>
  <si>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</si>
  <si>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</si>
  <si>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</si>
  <si>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</si>
  <si>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</si>
  <si>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</si>
  <si>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</si>
  <si>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</si>
  <si>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</si>
  <si>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</si>
  <si>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</si>
  <si>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</si>
  <si>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</si>
  <si>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</si>
  <si>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</si>
  <si>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</si>
  <si>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</si>
  <si>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</si>
  <si>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</si>
  <si>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</si>
  <si>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</si>
  <si>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</si>
  <si>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</si>
  <si>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</si>
  <si>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</si>
  <si>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</si>
  <si>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</si>
  <si>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</si>
  <si>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</si>
  <si>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</si>
  <si>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</si>
  <si>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</si>
  <si>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</si>
  <si>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</si>
  <si>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</si>
  <si>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</si>
  <si>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</si>
  <si>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</si>
  <si>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</si>
  <si>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</si>
  <si>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</si>
  <si>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</si>
  <si>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</si>
  <si>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</si>
  <si>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</si>
  <si>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</si>
  <si>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</si>
  <si>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</si>
  <si>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</si>
  <si>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</si>
  <si>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</si>
  <si>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</si>
  <si>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</si>
  <si>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</si>
  <si>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</si>
  <si>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</si>
  <si>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</si>
  <si>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</si>
  <si>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</si>
  <si>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</si>
  <si>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</si>
  <si>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</si>
  <si>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</si>
  <si>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</si>
  <si>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</si>
  <si>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</si>
  <si>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</si>
  <si>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</si>
  <si>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</si>
  <si>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</si>
  <si>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</si>
  <si>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</si>
  <si>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</si>
  <si>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</si>
  <si>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</si>
  <si>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</si>
  <si>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</si>
  <si>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</si>
  <si>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</si>
  <si>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</si>
  <si>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</si>
  <si>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</si>
  <si>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</si>
  <si>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</si>
  <si>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</si>
  <si>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</si>
  <si>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</si>
  <si>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</si>
  <si>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</si>
  <si>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</si>
  <si>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</si>
  <si>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</si>
  <si>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</si>
  <si>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</si>
  <si>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</si>
  <si>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</si>
  <si>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</si>
  <si>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</si>
  <si>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</si>
  <si>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</si>
  <si>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</si>
  <si>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</si>
  <si>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</si>
  <si>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</si>
  <si>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</si>
  <si>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</si>
  <si>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</si>
  <si>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</si>
  <si>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</si>
  <si>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</si>
  <si>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</si>
  <si>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</si>
  <si>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</si>
  <si>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</si>
  <si>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</si>
  <si>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</si>
  <si>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</si>
  <si>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</si>
  <si>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</si>
  <si>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</si>
  <si>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</si>
  <si>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</si>
  <si>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</si>
  <si>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</si>
  <si>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</si>
  <si>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</si>
  <si>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</si>
  <si>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</si>
  <si>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</si>
  <si>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</si>
  <si>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</si>
  <si>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</si>
  <si>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</si>
  <si>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</si>
  <si>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</si>
  <si>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</si>
  <si>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</si>
  <si>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</si>
  <si>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</si>
  <si>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</si>
  <si>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</si>
  <si>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</si>
  <si>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</si>
  <si>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</si>
  <si>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</si>
  <si>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</si>
  <si>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</si>
  <si>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</si>
  <si>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</si>
  <si>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</si>
  <si>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</si>
  <si>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</si>
  <si>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</si>
  <si>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</si>
  <si>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</si>
  <si>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</si>
  <si>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</si>
  <si>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</si>
  <si>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</si>
  <si>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</si>
  <si>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</si>
  <si>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</si>
  <si>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</si>
  <si>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</si>
  <si>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</si>
  <si>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</si>
  <si>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</si>
  <si>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</si>
  <si>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</si>
  <si>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</si>
  <si>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</si>
  <si>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</si>
  <si>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</si>
  <si>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</si>
  <si>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</si>
  <si>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</si>
  <si>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</si>
  <si>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</si>
  <si>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</si>
  <si>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</si>
  <si>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</si>
  <si>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</si>
  <si>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</si>
  <si>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</si>
  <si>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</si>
  <si>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</si>
  <si>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</si>
  <si>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</si>
  <si>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</si>
  <si>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</si>
  <si>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</si>
  <si>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</si>
  <si>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</si>
  <si>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</si>
  <si>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</si>
  <si>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</si>
  <si>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</si>
  <si>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</si>
  <si>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</si>
  <si>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</si>
  <si>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</si>
  <si>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</si>
  <si>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</si>
  <si>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</si>
  <si>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</si>
  <si>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</si>
  <si>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</si>
  <si>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</si>
  <si>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</si>
  <si>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</si>
  <si>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</si>
  <si>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</si>
  <si>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</si>
  <si>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</si>
  <si>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</si>
  <si>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</si>
  <si>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</si>
  <si>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</si>
  <si>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</si>
  <si>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</si>
  <si>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</si>
  <si>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</si>
  <si>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</si>
  <si>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</si>
  <si>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</si>
  <si>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</si>
  <si>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</si>
  <si>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</si>
  <si>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</si>
  <si>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</si>
  <si>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</si>
  <si>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</si>
  <si>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</si>
  <si>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</si>
  <si>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</si>
  <si>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</si>
  <si>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</si>
  <si>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</si>
  <si>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</si>
  <si>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</si>
  <si>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</si>
  <si>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</si>
  <si>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</si>
  <si>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</si>
  <si>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</si>
  <si>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</si>
  <si>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</si>
  <si>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</si>
  <si>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</si>
  <si>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</si>
  <si>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</si>
  <si>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</si>
  <si>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</si>
  <si>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</si>
  <si>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</si>
  <si>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</si>
  <si>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</si>
  <si>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</si>
  <si>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</si>
  <si>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</si>
  <si>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</si>
  <si>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</si>
  <si>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</si>
  <si>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</si>
  <si>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</si>
  <si>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</si>
  <si>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</si>
  <si>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</si>
  <si>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</si>
  <si>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</si>
  <si>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</si>
  <si>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</si>
  <si>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</si>
  <si>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</si>
  <si>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</si>
  <si>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</si>
  <si>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</si>
  <si>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</si>
  <si>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</si>
  <si>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</si>
  <si>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</si>
  <si>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</si>
  <si>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</si>
  <si>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</si>
  <si>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</si>
  <si>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</si>
  <si>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</si>
  <si>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</si>
  <si>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</si>
  <si>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</si>
  <si>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</si>
  <si>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</si>
  <si>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</si>
  <si>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</si>
  <si>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</si>
  <si>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</si>
  <si>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</si>
  <si>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</si>
  <si>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</si>
  <si>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</si>
  <si>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</si>
  <si>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</si>
  <si>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</si>
  <si>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</si>
  <si>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</si>
  <si>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</si>
  <si>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</si>
  <si>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</si>
  <si>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</si>
  <si>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</si>
  <si>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</si>
  <si>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</si>
  <si>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</si>
  <si>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</si>
  <si>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</si>
  <si>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</si>
  <si>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</si>
  <si>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</si>
  <si>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</si>
  <si>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</si>
  <si>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</si>
  <si>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</si>
  <si>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</si>
  <si>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</si>
  <si>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</si>
  <si>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</si>
  <si>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</si>
  <si>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</si>
  <si>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</si>
  <si>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</si>
  <si>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</si>
  <si>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</si>
  <si>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</si>
  <si>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</si>
  <si>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</si>
  <si>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</si>
  <si>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</si>
  <si>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</si>
  <si>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</si>
  <si>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</si>
  <si>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</si>
  <si>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</si>
  <si>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</si>
  <si>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</si>
  <si>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</si>
  <si>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</si>
  <si>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</si>
  <si>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</si>
  <si>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</si>
  <si>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</si>
  <si>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</si>
  <si>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</si>
  <si>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</si>
  <si>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</si>
  <si>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</si>
  <si>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</si>
  <si>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</si>
  <si>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</si>
  <si>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</si>
  <si>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</si>
  <si>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</si>
  <si>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</si>
  <si>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</si>
  <si>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</si>
  <si>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</si>
  <si>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</si>
  <si>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</si>
  <si>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</si>
  <si>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</si>
  <si>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</si>
  <si>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</si>
  <si>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</si>
  <si>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</si>
  <si>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</si>
  <si>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</si>
  <si>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</si>
  <si>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</si>
  <si>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</si>
  <si>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</si>
  <si>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</si>
  <si>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</si>
  <si>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</si>
  <si>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</si>
  <si>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</si>
  <si>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</si>
  <si>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</si>
  <si>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</si>
  <si>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</si>
  <si>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</si>
  <si>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</si>
  <si>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</si>
  <si>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</si>
  <si>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</si>
  <si>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</si>
  <si>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</si>
  <si>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</si>
  <si>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</si>
  <si>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</si>
  <si>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</si>
  <si>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</si>
  <si>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</si>
  <si>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</si>
  <si>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</si>
  <si>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</si>
  <si>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</si>
  <si>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</si>
  <si>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</si>
  <si>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</si>
  <si>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</si>
  <si>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</si>
  <si>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</si>
  <si>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</si>
  <si>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</si>
  <si>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</si>
  <si>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</si>
  <si>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</si>
  <si>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</si>
  <si>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</si>
  <si>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</si>
  <si>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</si>
  <si>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</si>
  <si>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</si>
  <si>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</si>
  <si>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</si>
  <si>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</si>
  <si>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</si>
  <si>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</si>
  <si>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</si>
  <si>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</si>
  <si>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</si>
  <si>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</si>
  <si>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</si>
  <si>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</si>
  <si>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</si>
  <si>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</si>
  <si>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</si>
  <si>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</si>
  <si>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</si>
  <si>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</si>
  <si>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</si>
  <si>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</si>
  <si>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</si>
  <si>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</si>
  <si>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</si>
  <si>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</si>
  <si>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</si>
  <si>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</si>
  <si>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</si>
  <si>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</si>
  <si>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</si>
  <si>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</si>
  <si>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</si>
  <si>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</si>
  <si>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</si>
  <si>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</si>
  <si>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</si>
  <si>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</si>
  <si>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</si>
  <si>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</si>
  <si>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</si>
  <si>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</si>
  <si>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</si>
  <si>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</si>
  <si>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</si>
  <si>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</si>
  <si>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</si>
  <si>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</si>
  <si>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</si>
  <si>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</si>
  <si>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</si>
  <si>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</si>
  <si>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</si>
  <si>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</si>
  <si>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</si>
  <si>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</si>
  <si>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</si>
  <si>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</si>
  <si>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</si>
  <si>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</si>
  <si>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</si>
  <si>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</si>
  <si>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</si>
  <si>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</si>
  <si>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</si>
  <si>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</si>
  <si>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</si>
  <si>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</si>
  <si>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</si>
  <si>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</si>
  <si>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</si>
  <si>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</si>
  <si>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</si>
  <si>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</si>
  <si>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</si>
  <si>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</si>
  <si>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</si>
  <si>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</si>
  <si>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</si>
  <si>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</si>
  <si>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</si>
  <si>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</si>
  <si>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</si>
  <si>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</si>
  <si>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</si>
  <si>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</si>
  <si>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</si>
  <si>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</si>
  <si>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</si>
  <si>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</si>
  <si>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</si>
  <si>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</si>
  <si>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</si>
  <si>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</si>
  <si>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</si>
  <si>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</si>
  <si>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</si>
  <si>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</si>
  <si>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</si>
  <si>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</si>
  <si>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</si>
  <si>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</si>
  <si>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</si>
  <si>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</si>
  <si>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</si>
  <si>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</si>
  <si>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</si>
  <si>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</si>
  <si>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</si>
  <si>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</si>
  <si>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</si>
  <si>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</si>
  <si>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</si>
  <si>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</si>
  <si>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</si>
  <si>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</si>
  <si>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</si>
  <si>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</si>
  <si>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</si>
  <si>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</si>
  <si>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</si>
  <si>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</si>
  <si>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</si>
  <si>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</si>
  <si>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</si>
  <si>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</si>
  <si>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</si>
  <si>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</si>
  <si>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</si>
  <si>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</si>
  <si>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</si>
  <si>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</si>
  <si>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</si>
  <si>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</si>
  <si>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</si>
  <si>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</si>
  <si>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</si>
  <si>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</si>
  <si>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</si>
  <si>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</si>
  <si>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</si>
  <si>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</si>
  <si>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</si>
  <si>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</si>
  <si>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</si>
  <si>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</si>
  <si>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</si>
  <si>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</si>
  <si>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</si>
  <si>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</si>
  <si>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</si>
  <si>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</si>
  <si>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</si>
  <si>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</si>
  <si>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</si>
  <si>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</si>
  <si>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</si>
  <si>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</si>
  <si>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</si>
  <si>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</si>
  <si>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</si>
  <si>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</si>
  <si>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</si>
  <si>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</si>
  <si>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</si>
  <si>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</si>
  <si>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</si>
  <si>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</si>
  <si>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</si>
  <si>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</si>
  <si>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</si>
  <si>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</si>
  <si>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</si>
  <si>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</si>
  <si>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</si>
  <si>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</si>
  <si>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</si>
  <si>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</si>
  <si>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</si>
  <si>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</si>
  <si>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</si>
  <si>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</si>
  <si>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</si>
  <si>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</si>
  <si>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</si>
  <si>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</si>
  <si>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</si>
  <si>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</si>
  <si>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</si>
  <si>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</si>
  <si>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</si>
  <si>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</si>
  <si>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</si>
  <si>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</si>
  <si>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</si>
  <si>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</si>
  <si>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</si>
  <si>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</si>
  <si>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</si>
  <si>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</si>
  <si>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</si>
  <si>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</si>
  <si>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</si>
  <si>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</si>
  <si>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</si>
  <si>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</si>
  <si>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</si>
  <si>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</si>
  <si>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</si>
  <si>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</si>
  <si>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</si>
  <si>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</si>
  <si>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</si>
  <si>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</si>
  <si>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</si>
  <si>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</si>
  <si>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</si>
  <si>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</si>
  <si>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</si>
  <si>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</si>
  <si>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</si>
  <si>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</si>
  <si>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</si>
  <si>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</si>
  <si>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</si>
  <si>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</si>
  <si>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</si>
  <si>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</si>
  <si>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</si>
  <si>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</si>
  <si>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</si>
  <si>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</si>
  <si>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</si>
  <si>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</si>
  <si>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</si>
  <si>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</si>
  <si>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</si>
  <si>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</si>
  <si>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</si>
  <si>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</si>
  <si>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</si>
  <si>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</si>
  <si>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</si>
  <si>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</si>
  <si>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</si>
  <si>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</si>
  <si>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</si>
  <si>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</si>
  <si>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</si>
  <si>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</si>
  <si>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</si>
  <si>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</si>
  <si>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</si>
  <si>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</si>
  <si>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</si>
  <si>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</si>
  <si>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</si>
  <si>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</si>
  <si>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</si>
  <si>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</si>
  <si>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</si>
  <si>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</si>
  <si>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</si>
  <si>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</si>
  <si>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</si>
  <si>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</si>
  <si>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</si>
  <si>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</si>
  <si>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</si>
  <si>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</si>
  <si>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</si>
  <si>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</si>
  <si>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</si>
  <si>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</si>
  <si>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</si>
  <si>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</si>
  <si>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</si>
  <si>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</si>
  <si>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</si>
  <si>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</si>
  <si>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</si>
  <si>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</si>
  <si>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</si>
  <si>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</si>
  <si>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</si>
  <si>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</si>
  <si>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</si>
  <si>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</si>
  <si>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</si>
  <si>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</si>
  <si>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</si>
  <si>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</si>
  <si>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</si>
  <si>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</si>
  <si>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</si>
  <si>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</si>
  <si>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</si>
  <si>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</si>
  <si>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</si>
  <si>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</si>
  <si>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</si>
  <si>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</si>
  <si>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</si>
  <si>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</si>
  <si>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</si>
  <si>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</si>
  <si>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</si>
  <si>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</si>
  <si>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</si>
  <si>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</si>
  <si>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</si>
  <si>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</si>
  <si>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</si>
  <si>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</si>
  <si>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</si>
  <si>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</si>
  <si>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</si>
  <si>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</si>
  <si>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</si>
  <si>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</si>
  <si>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</si>
  <si>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</si>
  <si>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</si>
  <si>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</si>
  <si>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</si>
  <si>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</si>
  <si>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</si>
  <si>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</si>
  <si>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</si>
  <si>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</si>
  <si>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</si>
  <si>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</si>
  <si>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</si>
  <si>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</si>
  <si>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</si>
  <si>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</si>
  <si>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</si>
  <si>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</si>
  <si>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</si>
  <si>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</si>
  <si>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</si>
  <si>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</si>
  <si>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</si>
  <si>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</si>
  <si>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</si>
  <si>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</si>
  <si>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</si>
  <si>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</si>
  <si>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</si>
  <si>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</si>
  <si>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</si>
  <si>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</si>
  <si>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</si>
  <si>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</si>
  <si>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</si>
  <si>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</si>
  <si>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</si>
  <si>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</si>
  <si>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</si>
  <si>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</si>
  <si>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</si>
  <si>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</si>
  <si>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</si>
  <si>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</si>
  <si>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</si>
  <si>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</si>
  <si>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</si>
  <si>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</si>
  <si>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</si>
  <si>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</si>
  <si>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</si>
  <si>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</si>
  <si>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</si>
  <si>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</si>
  <si>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</si>
  <si>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</si>
  <si>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</si>
  <si>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</si>
  <si>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</si>
  <si>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</si>
  <si>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</si>
  <si>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</si>
  <si>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</si>
  <si>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</si>
  <si>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</si>
  <si>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</si>
  <si>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</si>
  <si>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</si>
  <si>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</si>
  <si>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</si>
  <si>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</si>
  <si>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</si>
  <si>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</si>
  <si>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</si>
  <si>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</si>
  <si>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</si>
  <si>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</si>
  <si>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</si>
  <si>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</si>
  <si>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</si>
  <si>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</si>
  <si>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</si>
  <si>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</si>
  <si>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</si>
  <si>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</si>
  <si>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</si>
  <si>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</si>
  <si>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</si>
  <si>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</si>
  <si>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</si>
  <si>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</si>
  <si>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</si>
  <si>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</si>
  <si>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</si>
  <si>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</si>
  <si>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</si>
  <si>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</si>
  <si>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</si>
  <si>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</si>
  <si>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</si>
  <si>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</si>
  <si>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</si>
  <si>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</si>
  <si>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</si>
  <si>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</si>
  <si>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</si>
  <si>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</si>
  <si>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</si>
  <si>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</si>
  <si>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</si>
  <si>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</si>
  <si>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</si>
  <si>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</si>
  <si>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</si>
  <si>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</si>
  <si>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</si>
  <si>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</si>
  <si>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</si>
  <si>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</si>
  <si>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</si>
  <si>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</si>
  <si>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</si>
  <si>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</si>
  <si>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</si>
  <si>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</si>
  <si>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</si>
  <si>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</si>
  <si>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</si>
  <si>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</si>
  <si>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</si>
  <si>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</si>
  <si>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</si>
  <si>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</si>
  <si>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</si>
  <si>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</si>
  <si>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</si>
  <si>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</si>
  <si>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</si>
  <si>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</si>
  <si>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</si>
  <si>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</si>
  <si>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</si>
  <si>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</si>
  <si>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</si>
  <si>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</si>
  <si>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</si>
  <si>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</si>
  <si>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</si>
  <si>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</si>
  <si>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</si>
  <si>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</si>
  <si>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</si>
  <si>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</si>
  <si>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</si>
  <si>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</si>
  <si>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</si>
  <si>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</si>
  <si>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</si>
  <si>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</si>
  <si>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</si>
  <si>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</si>
  <si>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</si>
  <si>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</si>
  <si>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</si>
  <si>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</si>
  <si>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</si>
  <si>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</si>
  <si>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</si>
  <si>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</si>
  <si>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</si>
  <si>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</si>
  <si>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</si>
  <si>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</si>
  <si>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</si>
  <si>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</si>
  <si>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</si>
  <si>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</si>
  <si>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</si>
  <si>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</si>
  <si>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</si>
  <si>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</si>
  <si>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</si>
  <si>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</si>
  <si>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</si>
  <si>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</si>
  <si>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</si>
  <si>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</si>
  <si>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</si>
  <si>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</si>
  <si>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</si>
  <si>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</si>
  <si>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</si>
  <si>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</si>
  <si>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</si>
  <si>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</si>
  <si>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</si>
  <si>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</si>
  <si>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</si>
  <si>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</si>
  <si>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</si>
  <si>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</si>
  <si>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</si>
  <si>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</si>
  <si>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</si>
  <si>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</si>
  <si>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</si>
  <si>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</si>
  <si>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</si>
  <si>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</si>
  <si>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</si>
  <si>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</si>
  <si>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</si>
  <si>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</si>
  <si>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</si>
  <si>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</si>
  <si>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</si>
  <si>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</si>
  <si>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</si>
  <si>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</si>
  <si>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</si>
  <si>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</si>
  <si>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</si>
  <si>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</si>
  <si>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</si>
  <si>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</si>
  <si>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</si>
  <si>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</si>
  <si>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</si>
  <si>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</si>
  <si>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</si>
  <si>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</si>
  <si>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</si>
  <si>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</si>
  <si>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</si>
  <si>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</si>
  <si>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</si>
  <si>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</si>
  <si>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</si>
  <si>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</si>
  <si>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</si>
  <si>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</si>
  <si>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</si>
  <si>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</si>
  <si>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</si>
  <si>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</si>
  <si>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</si>
  <si>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</si>
  <si>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</si>
  <si>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</si>
  <si>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</si>
  <si>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</si>
  <si>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</si>
  <si>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</si>
  <si>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</si>
  <si>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</si>
  <si>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</si>
  <si>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</si>
  <si>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</si>
  <si>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</si>
  <si>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</si>
  <si>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</si>
  <si>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</si>
  <si>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</si>
  <si>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</si>
  <si>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</si>
  <si>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</si>
  <si>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</si>
  <si>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</si>
  <si>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</si>
  <si>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</si>
  <si>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</si>
  <si>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</si>
  <si>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</si>
  <si>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</si>
  <si>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</si>
  <si>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</si>
  <si>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</si>
  <si>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</si>
  <si>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</si>
  <si>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</si>
  <si>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</si>
  <si>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</si>
  <si>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</si>
  <si>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</si>
  <si>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</si>
  <si>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</si>
  <si>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</si>
  <si>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</si>
  <si>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</si>
  <si>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</si>
  <si>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</si>
  <si>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</si>
  <si>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</si>
  <si>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</si>
  <si>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</si>
  <si>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</si>
  <si>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</si>
  <si>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</si>
  <si>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</si>
  <si>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</si>
  <si>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</si>
  <si>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</si>
  <si>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</si>
  <si>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</si>
  <si>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</si>
  <si>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</si>
  <si>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</si>
  <si>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</si>
  <si>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</si>
  <si>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</si>
  <si>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</si>
  <si>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</si>
  <si>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</si>
  <si>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</si>
  <si>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</si>
  <si>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</si>
  <si>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</si>
  <si>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</si>
  <si>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</si>
  <si>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</si>
  <si>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</si>
  <si>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</si>
  <si>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</si>
  <si>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</si>
  <si>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</si>
  <si>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</si>
  <si>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</si>
  <si>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</si>
  <si>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</si>
  <si>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</si>
  <si>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</si>
  <si>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</si>
  <si>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</si>
  <si>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</si>
  <si>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</si>
  <si>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</si>
  <si>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</si>
  <si>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</si>
  <si>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</si>
  <si>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</si>
  <si>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</si>
  <si>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</si>
  <si>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</si>
  <si>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</si>
  <si>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</si>
  <si>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</si>
  <si>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</si>
  <si>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</si>
  <si>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</si>
  <si>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</si>
  <si>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</si>
  <si>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</si>
  <si>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</si>
  <si>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</si>
  <si>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</si>
  <si>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</si>
  <si>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</si>
  <si>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</si>
  <si>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</si>
  <si>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</si>
  <si>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</si>
  <si>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</si>
  <si>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</si>
  <si>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</si>
  <si>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</si>
  <si>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</si>
  <si>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</si>
  <si>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</si>
  <si>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</si>
  <si>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</si>
  <si>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</si>
  <si>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</si>
  <si>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</si>
  <si>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</si>
  <si>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</si>
  <si>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</si>
  <si>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</si>
  <si>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</si>
  <si>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</si>
  <si>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</si>
  <si>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</si>
  <si>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</si>
  <si>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</si>
  <si>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</si>
  <si>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</si>
  <si>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</si>
  <si>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</si>
  <si>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</si>
  <si>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</si>
  <si>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</si>
  <si>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</si>
  <si>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</si>
  <si>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</si>
  <si>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</si>
  <si>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</si>
  <si>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</si>
  <si>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</si>
  <si>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</si>
  <si>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</si>
  <si>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</si>
  <si>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</si>
  <si>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</si>
  <si>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</si>
  <si>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</si>
  <si>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</si>
  <si>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</si>
  <si>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</si>
  <si>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</si>
  <si>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</si>
  <si>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</si>
  <si>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</si>
  <si>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</si>
  <si>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</si>
  <si>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</si>
  <si>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</si>
  <si>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</si>
  <si>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</si>
  <si>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</si>
  <si>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</si>
  <si>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</si>
  <si>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</si>
  <si>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</si>
  <si>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</si>
  <si>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</si>
  <si>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</si>
  <si>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</si>
  <si>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</si>
  <si>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</si>
  <si>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</si>
  <si>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</si>
  <si>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</si>
  <si>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</si>
  <si>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</si>
  <si>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</si>
  <si>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</si>
  <si>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</si>
  <si>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</si>
  <si>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</si>
  <si>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</si>
  <si>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</si>
  <si>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</si>
  <si>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</si>
  <si>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</si>
  <si>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</si>
  <si>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</si>
  <si>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</si>
  <si>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</si>
  <si>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</si>
  <si>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</si>
  <si>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</si>
  <si>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</si>
  <si>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</si>
  <si>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</si>
  <si>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</si>
  <si>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</si>
  <si>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</si>
  <si>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</si>
  <si>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</si>
  <si>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</si>
  <si>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</si>
  <si>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</si>
  <si>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</si>
  <si>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</si>
  <si>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</si>
  <si>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</si>
  <si>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</si>
  <si>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</si>
  <si>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</si>
  <si>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</si>
  <si>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</si>
  <si>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</si>
  <si>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</si>
  <si>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</si>
  <si>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</si>
  <si>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</si>
  <si>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</si>
  <si>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</si>
  <si>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</si>
  <si>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</si>
  <si>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</si>
  <si>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</si>
  <si>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</si>
  <si>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</si>
  <si>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</si>
  <si>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</si>
  <si>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</si>
  <si>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</si>
  <si>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</si>
  <si>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</si>
  <si>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</si>
  <si>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</si>
  <si>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</si>
  <si>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</si>
  <si>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</si>
  <si>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</si>
  <si>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</si>
  <si>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</si>
  <si>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</si>
  <si>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</si>
  <si>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</si>
  <si>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</si>
  <si>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</si>
  <si>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</si>
  <si>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</si>
  <si>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</si>
  <si>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</si>
  <si>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</si>
  <si>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</si>
  <si>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</si>
  <si>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</si>
  <si>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</si>
  <si>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</si>
  <si>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</si>
  <si>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</si>
  <si>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</si>
  <si>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</si>
  <si>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</si>
  <si>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</si>
  <si>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</si>
  <si>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</si>
  <si>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</si>
  <si>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</si>
  <si>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</si>
  <si>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</si>
  <si>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</si>
  <si>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</si>
  <si>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</si>
  <si>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</si>
  <si>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</si>
  <si>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</si>
  <si>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</si>
  <si>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</si>
  <si>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</si>
  <si>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</si>
  <si>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</si>
  <si>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</si>
  <si>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</si>
  <si>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</si>
  <si>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</si>
  <si>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</si>
  <si>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</si>
  <si>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</si>
  <si>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</si>
  <si>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</si>
  <si>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</si>
  <si>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</si>
  <si>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</si>
  <si>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</si>
  <si>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</si>
  <si>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</si>
  <si>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</si>
  <si>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</si>
  <si>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</si>
  <si>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</si>
  <si>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</si>
  <si>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</si>
  <si>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</si>
  <si>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</si>
  <si>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</si>
  <si>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</si>
  <si>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</si>
  <si>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</si>
  <si>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</si>
  <si>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</si>
  <si>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</si>
  <si>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</si>
  <si>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</si>
  <si>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</si>
  <si>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</si>
  <si>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</si>
  <si>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</si>
  <si>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</si>
  <si>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</si>
  <si>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</si>
  <si>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</si>
  <si>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</si>
  <si>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</si>
  <si>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</si>
  <si>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</si>
  <si>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</si>
  <si>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</si>
  <si>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</si>
  <si>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</si>
  <si>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</si>
  <si>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</si>
  <si>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</si>
  <si>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</si>
  <si>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</si>
  <si>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</si>
  <si>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</si>
  <si>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</si>
  <si>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</si>
  <si>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</si>
  <si>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</si>
  <si>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</si>
  <si>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</si>
  <si>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</si>
  <si>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</si>
  <si>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</si>
  <si>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</si>
  <si>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</si>
  <si>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</si>
  <si>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</si>
  <si>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</si>
  <si>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</si>
  <si>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</si>
  <si>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</si>
  <si>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</si>
  <si>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</si>
  <si>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</si>
  <si>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</si>
  <si>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</si>
  <si>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</si>
  <si>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</si>
  <si>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</si>
  <si>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</si>
  <si>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</si>
  <si>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</si>
  <si>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</si>
  <si>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</si>
  <si>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</si>
  <si>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</si>
  <si>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</si>
  <si>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</si>
  <si>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</si>
  <si>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</si>
  <si>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</si>
  <si>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</si>
  <si>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</si>
  <si>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</si>
  <si>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</si>
  <si>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</si>
  <si>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</si>
  <si>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</si>
  <si>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</si>
  <si>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</si>
  <si>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</si>
  <si>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</si>
  <si>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</si>
  <si>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</si>
  <si>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</si>
  <si>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</si>
  <si>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</si>
  <si>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</si>
  <si>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</si>
  <si>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</si>
  <si>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</si>
  <si>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</si>
  <si>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</si>
  <si>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</si>
  <si>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</si>
  <si>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</si>
  <si>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</si>
  <si>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</si>
  <si>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</si>
  <si>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</si>
  <si>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</si>
  <si>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</si>
  <si>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</si>
  <si>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</si>
  <si>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</si>
  <si>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</si>
  <si>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</si>
  <si>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</si>
  <si>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</si>
  <si>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</si>
  <si>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</si>
  <si>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</si>
  <si>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</si>
  <si>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</si>
  <si>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</si>
  <si>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</si>
  <si>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</si>
  <si>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</si>
  <si>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</si>
  <si>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</si>
  <si>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</si>
  <si>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</si>
  <si>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</si>
  <si>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</si>
  <si>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</si>
  <si>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</si>
  <si>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</si>
  <si>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</si>
  <si>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</si>
  <si>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</si>
  <si>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</si>
  <si>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</si>
  <si>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</si>
  <si>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</si>
  <si>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</si>
  <si>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</si>
  <si>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</si>
  <si>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</si>
  <si>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</si>
  <si>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</si>
  <si>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</si>
  <si>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</si>
  <si>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</si>
  <si>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</si>
  <si>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</si>
  <si>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</si>
  <si>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</si>
  <si>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</si>
  <si>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</si>
  <si>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</si>
  <si>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</si>
  <si>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</si>
  <si>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</si>
  <si>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</si>
  <si>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</si>
  <si>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</si>
  <si>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</si>
  <si>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</si>
  <si>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</si>
  <si>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</si>
  <si>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</si>
  <si>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</si>
  <si>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</si>
  <si>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</si>
  <si>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</si>
  <si>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</si>
  <si>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</si>
  <si>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</si>
  <si>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</si>
  <si>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</si>
  <si>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</si>
  <si>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</si>
  <si>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</si>
  <si>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</si>
  <si>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</si>
  <si>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</si>
  <si>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</si>
  <si>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</si>
  <si>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</si>
  <si>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</si>
  <si>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</si>
  <si>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</si>
  <si>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</si>
  <si>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</si>
  <si>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</si>
  <si>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</si>
  <si>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</si>
  <si>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</si>
  <si>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</si>
  <si>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</si>
  <si>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</si>
  <si>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</si>
  <si>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</si>
  <si>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</si>
  <si>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</si>
  <si>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</si>
  <si>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</si>
  <si>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</si>
  <si>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</si>
  <si>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</si>
  <si>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</si>
  <si>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</si>
  <si>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</si>
  <si>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</si>
  <si>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</si>
  <si>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</si>
  <si>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</si>
  <si>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</si>
  <si>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</si>
  <si>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</si>
  <si>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</si>
  <si>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</si>
  <si>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</si>
  <si>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</si>
  <si>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</si>
  <si>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</si>
  <si>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</si>
  <si>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</si>
  <si>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</si>
  <si>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</si>
  <si>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</si>
  <si>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</si>
  <si>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</si>
  <si>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</si>
  <si>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</si>
  <si>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</si>
  <si>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</si>
  <si>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</si>
  <si>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</si>
  <si>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</si>
  <si>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</si>
  <si>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</si>
  <si>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</si>
  <si>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</si>
  <si>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</si>
  <si>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</si>
  <si>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</si>
  <si>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</si>
  <si>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</si>
  <si>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</si>
  <si>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</si>
  <si>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</si>
  <si>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</si>
  <si>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</si>
  <si>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</si>
  <si>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</si>
  <si>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</si>
  <si>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</si>
  <si>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</si>
  <si>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</si>
  <si>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</si>
  <si>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</si>
  <si>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</si>
  <si>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</si>
  <si>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</si>
  <si>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</si>
  <si>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</si>
  <si>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</si>
  <si>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</si>
  <si>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</si>
  <si>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</si>
  <si>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</si>
  <si>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</si>
  <si>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</si>
  <si>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</si>
  <si>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</si>
  <si>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</si>
  <si>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</si>
  <si>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</si>
  <si>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</si>
  <si>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</si>
  <si>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</si>
  <si>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</si>
  <si>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</si>
  <si>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</si>
  <si>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</si>
  <si>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</si>
  <si>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</si>
  <si>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</si>
  <si>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</si>
  <si>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</si>
  <si>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</si>
  <si>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</si>
  <si>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</si>
  <si>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</si>
  <si>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</si>
  <si>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</si>
  <si>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</si>
  <si>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</si>
  <si>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</si>
  <si>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</si>
  <si>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</si>
  <si>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</si>
  <si>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</si>
  <si>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</si>
  <si>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</si>
  <si>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</si>
  <si>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</si>
  <si>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</si>
  <si>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</si>
  <si>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</si>
  <si>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</si>
  <si>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</si>
  <si>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</si>
  <si>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</si>
  <si>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</si>
  <si>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</si>
  <si>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</si>
  <si>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</si>
  <si>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</si>
  <si>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</si>
  <si>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</si>
  <si>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</si>
  <si>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</si>
  <si>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</si>
  <si>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</si>
  <si>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</si>
  <si>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</si>
  <si>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</si>
  <si>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</si>
  <si>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</si>
  <si>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</si>
  <si>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</si>
  <si>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</si>
  <si>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</si>
  <si>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</si>
  <si>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</si>
  <si>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</si>
  <si>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</si>
  <si>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</si>
  <si>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</si>
  <si>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</si>
  <si>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</si>
  <si>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</si>
  <si>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</si>
  <si>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</si>
  <si>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</si>
  <si>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</si>
  <si>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</si>
  <si>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</si>
  <si>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</si>
  <si>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</si>
  <si>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</si>
  <si>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</si>
  <si>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</si>
  <si>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</si>
  <si>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</si>
  <si>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</si>
  <si>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</si>
  <si>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</si>
  <si>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</si>
  <si>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</si>
  <si>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</si>
  <si>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</si>
  <si>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</si>
  <si>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</si>
  <si>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</si>
  <si>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</si>
  <si>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</si>
  <si>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</si>
  <si>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</si>
  <si>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</si>
  <si>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</si>
  <si>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</si>
  <si>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</si>
  <si>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</si>
  <si>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</si>
  <si>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</si>
  <si>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</si>
  <si>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</si>
  <si>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</si>
  <si>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</si>
  <si>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</si>
  <si>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</si>
  <si>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</si>
  <si>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</si>
  <si>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</si>
  <si>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</si>
  <si>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</si>
  <si>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</si>
  <si>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</si>
  <si>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</si>
  <si>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</si>
  <si>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</si>
  <si>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</si>
  <si>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</si>
  <si>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</si>
  <si>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</si>
  <si>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</si>
  <si>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</si>
  <si>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</si>
  <si>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</si>
  <si>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</si>
  <si>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</si>
  <si>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</si>
  <si>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</si>
  <si>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</si>
  <si>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</si>
  <si>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</si>
  <si>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</si>
  <si>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</si>
  <si>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</si>
  <si>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</si>
  <si>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</si>
  <si>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</si>
  <si>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</si>
  <si>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</si>
  <si>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</si>
  <si>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</si>
  <si>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</si>
  <si>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</si>
  <si>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</si>
  <si>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</si>
  <si>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</si>
  <si>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</si>
  <si>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</si>
  <si>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</si>
  <si>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</si>
  <si>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</si>
  <si>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</si>
  <si>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</si>
  <si>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</si>
  <si>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</si>
  <si>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</si>
  <si>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</si>
  <si>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</si>
  <si>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</si>
  <si>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</si>
  <si>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</si>
  <si>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</si>
  <si>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</si>
  <si>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</si>
  <si>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</si>
  <si>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</si>
  <si>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</si>
  <si>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</si>
  <si>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</si>
  <si>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</si>
  <si>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</si>
  <si>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</si>
  <si>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</si>
  <si>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</si>
  <si>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</si>
  <si>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</si>
  <si>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</si>
  <si>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</si>
  <si>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</si>
  <si>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</si>
  <si>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</si>
  <si>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</si>
  <si>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</si>
  <si>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</si>
  <si>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</si>
  <si>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</si>
  <si>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</si>
  <si>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</si>
  <si>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</si>
  <si>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</si>
  <si>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</si>
  <si>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</si>
  <si>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</si>
  <si>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</si>
  <si>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</si>
  <si>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</si>
  <si>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</si>
  <si>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</si>
  <si>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</si>
  <si>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</si>
  <si>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</si>
  <si>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</si>
  <si>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</si>
  <si>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</si>
  <si>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</si>
  <si>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</si>
  <si>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</si>
  <si>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</si>
  <si>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</si>
  <si>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</si>
  <si>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</si>
  <si>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</si>
  <si>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</si>
  <si>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</si>
  <si>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</si>
  <si>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</si>
  <si>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</si>
  <si>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</si>
  <si>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</si>
  <si>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</si>
  <si>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</si>
  <si>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</si>
  <si>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</si>
  <si>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</si>
  <si>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</si>
  <si>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</si>
  <si>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</si>
  <si>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</si>
  <si>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</si>
  <si>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</si>
  <si>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</si>
  <si>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</si>
  <si>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</si>
  <si>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</si>
  <si>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</si>
  <si>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</si>
  <si>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</si>
  <si>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</si>
  <si>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</si>
  <si>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</si>
  <si>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</si>
  <si>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</si>
  <si>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</si>
  <si>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</si>
  <si>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</si>
  <si>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</si>
  <si>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</si>
  <si>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</si>
  <si>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</si>
  <si>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</si>
  <si>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</si>
  <si>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</si>
  <si>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</si>
  <si>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</si>
  <si>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</si>
  <si>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</si>
  <si>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</si>
  <si>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</si>
  <si>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</si>
  <si>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</si>
  <si>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</si>
  <si>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</si>
  <si>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</si>
  <si>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</si>
  <si>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</si>
  <si>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</si>
  <si>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</si>
  <si>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</si>
  <si>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</si>
  <si>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</si>
  <si>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</si>
  <si>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</si>
  <si>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</si>
  <si>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</si>
  <si>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</si>
  <si>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</si>
  <si>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</si>
  <si>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</si>
  <si>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</si>
  <si>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</si>
  <si>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</si>
  <si>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</si>
  <si>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</si>
  <si>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</si>
  <si>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</si>
  <si>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</si>
  <si>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</si>
  <si>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</si>
  <si>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</si>
  <si>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</si>
  <si>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</si>
  <si>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</si>
  <si>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</si>
  <si>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</si>
  <si>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</si>
  <si>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</si>
  <si>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</si>
  <si>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</si>
  <si>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</si>
  <si>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</si>
  <si>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</si>
  <si>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</si>
  <si>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</si>
  <si>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</si>
  <si>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</si>
  <si>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</si>
  <si>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</si>
  <si>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</si>
  <si>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</si>
  <si>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</si>
  <si>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</si>
  <si>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</si>
  <si>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</si>
  <si>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</si>
  <si>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</si>
  <si>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</si>
  <si>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</si>
  <si>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</si>
  <si>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</si>
  <si>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</si>
  <si>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</si>
  <si>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</si>
  <si>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</si>
  <si>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</si>
  <si>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</si>
  <si>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</si>
  <si>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</si>
  <si>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</si>
  <si>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</si>
  <si>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</si>
  <si>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</si>
  <si>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</si>
  <si>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</si>
  <si>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</si>
  <si>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</si>
  <si>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</si>
  <si>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</si>
  <si>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</si>
  <si>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</si>
  <si>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</si>
  <si>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</si>
  <si>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</si>
  <si>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</si>
  <si>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</si>
  <si>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</si>
  <si>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</si>
  <si>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</si>
  <si>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</si>
  <si>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</si>
  <si>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</si>
  <si>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</si>
  <si>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</si>
  <si>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</si>
  <si>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</si>
  <si>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</si>
  <si>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</si>
  <si>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</si>
  <si>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</si>
  <si>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</si>
  <si>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</si>
  <si>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</si>
  <si>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</si>
  <si>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</si>
  <si>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</si>
  <si>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</si>
  <si>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</si>
  <si>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</si>
  <si>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</si>
  <si>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</si>
  <si>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</si>
  <si>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</si>
  <si>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</si>
  <si>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</si>
  <si>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</si>
  <si>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</si>
  <si>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</si>
  <si>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</si>
  <si>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</si>
  <si>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</si>
  <si>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</si>
  <si>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</si>
  <si>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</si>
  <si>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</si>
  <si>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</si>
  <si>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</si>
  <si>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</si>
  <si>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</si>
  <si>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</si>
  <si>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</si>
  <si>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</si>
  <si>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</si>
  <si>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</si>
  <si>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</si>
  <si>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</si>
  <si>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</si>
  <si>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</si>
  <si>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</si>
  <si>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</si>
  <si>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</si>
  <si>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</si>
  <si>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</si>
  <si>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</si>
  <si>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</si>
  <si>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</si>
  <si>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</si>
  <si>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</si>
  <si>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</si>
  <si>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</si>
  <si>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</si>
  <si>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</si>
  <si>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</si>
  <si>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</si>
  <si>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</si>
  <si>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</si>
  <si>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</si>
  <si>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</si>
  <si>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</si>
  <si>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</si>
  <si>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</si>
  <si>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</si>
  <si>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</si>
  <si>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</si>
  <si>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</si>
  <si>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</si>
  <si>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</si>
  <si>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</si>
  <si>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</si>
  <si>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</si>
  <si>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</si>
  <si>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</si>
  <si>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</si>
  <si>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</si>
  <si>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</si>
  <si>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</si>
  <si>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</si>
  <si>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</si>
  <si>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</si>
  <si>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</si>
  <si>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</si>
  <si>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</si>
  <si>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</si>
  <si>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</si>
  <si>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</si>
  <si>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</si>
  <si>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</si>
  <si>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</si>
  <si>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</si>
  <si>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</si>
  <si>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</si>
  <si>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</si>
  <si>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</si>
  <si>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</si>
  <si>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</si>
  <si>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</si>
  <si>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</si>
  <si>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</si>
  <si>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</si>
  <si>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</si>
  <si>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</si>
  <si>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</si>
  <si>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</si>
  <si>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</si>
  <si>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</si>
  <si>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</si>
  <si>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</si>
  <si>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</si>
  <si>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</si>
  <si>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</si>
  <si>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</si>
  <si>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</si>
  <si>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</si>
  <si>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</si>
  <si>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</si>
  <si>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</si>
  <si>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</si>
  <si>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</si>
  <si>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</si>
  <si>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</si>
  <si>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</si>
  <si>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</si>
  <si>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</si>
  <si>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</si>
  <si>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</si>
  <si>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</si>
  <si>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</si>
  <si>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</si>
  <si>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</si>
  <si>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</si>
  <si>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</si>
  <si>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</si>
  <si>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</si>
  <si>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</si>
  <si>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</si>
  <si>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</si>
  <si>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</si>
  <si>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</si>
  <si>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</si>
  <si>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</si>
  <si>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</si>
  <si>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</si>
  <si>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</si>
  <si>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</si>
  <si>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</si>
  <si>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</si>
  <si>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</si>
  <si>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</si>
  <si>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</si>
  <si>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</si>
  <si>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</si>
  <si>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</si>
  <si>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</si>
  <si>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</si>
  <si>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</si>
  <si>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</si>
  <si>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</si>
  <si>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</si>
  <si>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</si>
  <si>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</si>
  <si>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</si>
  <si>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</si>
  <si>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</si>
  <si>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</si>
  <si>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</si>
  <si>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</si>
  <si>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</si>
  <si>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</si>
  <si>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</si>
  <si>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</si>
  <si>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</si>
  <si>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</si>
  <si>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</si>
  <si>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</si>
  <si>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</si>
  <si>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</si>
  <si>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</si>
  <si>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</si>
  <si>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</si>
  <si>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</si>
  <si>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</si>
  <si>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</si>
  <si>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</si>
  <si>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</si>
  <si>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</si>
  <si>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</si>
  <si>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</si>
  <si>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</si>
  <si>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</si>
  <si>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</si>
  <si>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</si>
  <si>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</si>
  <si>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</si>
  <si>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</si>
  <si>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</si>
  <si>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</si>
  <si>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</si>
  <si>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</si>
  <si>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</si>
  <si>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</si>
  <si>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</si>
  <si>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</si>
  <si>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</si>
  <si>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</si>
  <si>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</si>
  <si>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</si>
  <si>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</si>
  <si>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</si>
  <si>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</si>
  <si>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</si>
  <si>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</si>
  <si>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</si>
  <si>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</si>
  <si>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</si>
  <si>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</si>
  <si>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</si>
  <si>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</si>
  <si>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</si>
  <si>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</si>
  <si>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</si>
  <si>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</si>
  <si>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</si>
  <si>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</si>
  <si>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</si>
  <si>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</si>
  <si>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</si>
  <si>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</si>
  <si>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</si>
  <si>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</si>
  <si>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</si>
  <si>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</si>
  <si>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</si>
  <si>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</si>
  <si>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</si>
  <si>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</si>
  <si>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</si>
  <si>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</si>
  <si>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</si>
  <si>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</si>
  <si>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</si>
  <si>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</si>
  <si>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</si>
  <si>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</si>
  <si>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</si>
  <si>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</si>
  <si>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</si>
  <si>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</si>
  <si>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</si>
  <si>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</si>
  <si>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</si>
  <si>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</si>
  <si>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</si>
  <si>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</si>
  <si>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</si>
  <si>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</si>
  <si>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</si>
  <si>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</si>
  <si>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</si>
  <si>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</si>
  <si>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</si>
  <si>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</si>
  <si>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</si>
  <si>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</si>
  <si>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</si>
  <si>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</si>
  <si>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</si>
  <si>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</si>
  <si>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</si>
  <si>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</si>
  <si>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</si>
  <si>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</si>
  <si>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</si>
  <si>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</si>
  <si>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</si>
  <si>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</si>
  <si>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</si>
  <si>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</si>
  <si>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</si>
  <si>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</si>
  <si>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</si>
  <si>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</si>
  <si>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</si>
  <si>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</si>
  <si>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</si>
  <si>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</si>
  <si>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</si>
  <si>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</si>
  <si>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</si>
  <si>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</si>
  <si>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</si>
  <si>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</si>
  <si>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</si>
  <si>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</si>
  <si>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</si>
  <si>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</si>
  <si>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</si>
  <si>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</si>
  <si>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</si>
  <si>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</si>
  <si>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</si>
  <si>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</si>
  <si>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</si>
  <si>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</si>
  <si>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</si>
  <si>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</si>
  <si>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</si>
  <si>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</si>
  <si>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</si>
  <si>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</si>
  <si>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</si>
  <si>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</si>
  <si>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</si>
  <si>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</si>
  <si>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</si>
  <si>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</si>
  <si>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</si>
  <si>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</si>
  <si>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</si>
  <si>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</si>
  <si>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</si>
  <si>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</si>
  <si>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</si>
  <si>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</si>
  <si>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</si>
  <si>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</si>
  <si>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</si>
  <si>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</si>
  <si>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</si>
  <si>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</si>
  <si>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</si>
  <si>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</si>
  <si>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</si>
  <si>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</si>
  <si>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</si>
  <si>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</si>
  <si>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</si>
  <si>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</si>
  <si>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</si>
  <si>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</si>
  <si>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</si>
  <si>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</si>
  <si>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</si>
  <si>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</si>
  <si>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</si>
  <si>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</si>
  <si>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</si>
  <si>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</si>
  <si>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</si>
  <si>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</si>
  <si>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</si>
  <si>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</si>
  <si>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</si>
  <si>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</si>
  <si>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</si>
  <si>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</si>
  <si>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</si>
  <si>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</si>
  <si>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</si>
  <si>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</si>
  <si>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</si>
  <si>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</si>
  <si>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</si>
  <si>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</si>
  <si>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</si>
  <si>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</si>
  <si>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</si>
  <si>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</si>
  <si>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</si>
  <si>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</si>
  <si>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</si>
  <si>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</si>
  <si>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</si>
  <si>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</si>
  <si>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</si>
  <si>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</si>
  <si>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</si>
  <si>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</si>
  <si>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</si>
  <si>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</si>
  <si>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</si>
  <si>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</si>
  <si>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</si>
  <si>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</si>
  <si>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</si>
  <si>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</si>
  <si>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</si>
  <si>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</si>
  <si>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</si>
  <si>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</si>
  <si>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</si>
  <si>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</si>
  <si>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</si>
  <si>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</si>
  <si>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</si>
  <si>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</si>
  <si>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</si>
  <si>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</si>
  <si>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</si>
  <si>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</si>
  <si>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</si>
  <si>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</si>
  <si>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</si>
  <si>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</si>
  <si>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</si>
  <si>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</si>
  <si>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</si>
  <si>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</si>
  <si>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</si>
  <si>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</si>
  <si>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</si>
  <si>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</si>
  <si>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</si>
  <si>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</si>
  <si>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</si>
  <si>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</si>
  <si>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</si>
  <si>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</si>
  <si>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</si>
  <si>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</si>
  <si>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</si>
  <si>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</si>
  <si>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</si>
  <si>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</si>
  <si>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</si>
  <si>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</si>
  <si>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</si>
  <si>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</si>
  <si>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</si>
  <si>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</si>
  <si>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</si>
  <si>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</si>
  <si>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</si>
  <si>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</si>
  <si>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</si>
  <si>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</si>
  <si>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</si>
  <si>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</si>
  <si>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</si>
  <si>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</si>
  <si>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</si>
  <si>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</si>
  <si>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</si>
  <si>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</si>
  <si>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</si>
  <si>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</si>
  <si>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</si>
  <si>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</si>
  <si>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</si>
  <si>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</si>
  <si>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</si>
  <si>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</si>
  <si>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</si>
  <si>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</si>
  <si>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</si>
  <si>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</si>
  <si>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</si>
  <si>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</si>
  <si>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</si>
  <si>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</si>
  <si>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</si>
  <si>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</si>
  <si>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</si>
  <si>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</si>
  <si>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</si>
  <si>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</si>
  <si>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</si>
  <si>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</si>
  <si>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</si>
  <si>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</si>
  <si>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</si>
  <si>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</si>
  <si>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</si>
  <si>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</si>
  <si>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</si>
  <si>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</si>
  <si>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</si>
  <si>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</si>
  <si>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</si>
  <si>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</si>
  <si>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</si>
  <si>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</si>
  <si>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</si>
  <si>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</si>
  <si>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</si>
  <si>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</si>
  <si>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</si>
  <si>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</si>
  <si>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</si>
  <si>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</si>
  <si>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</si>
  <si>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</si>
  <si>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</si>
  <si>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</si>
  <si>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</si>
  <si>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</si>
  <si>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</si>
  <si>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</si>
  <si>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</si>
  <si>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</si>
  <si>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</si>
  <si>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</si>
  <si>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</si>
  <si>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</si>
  <si>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</si>
  <si>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</si>
  <si>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</si>
  <si>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</si>
  <si>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</si>
  <si>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</si>
  <si>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</si>
  <si>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</si>
  <si>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</si>
  <si>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</si>
  <si>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</si>
  <si>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</si>
  <si>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</si>
  <si>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</si>
  <si>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</si>
  <si>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</si>
  <si>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</si>
  <si>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</si>
  <si>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</si>
  <si>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</si>
  <si>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</si>
  <si>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</si>
  <si>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</si>
  <si>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</si>
  <si>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</si>
  <si>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</si>
  <si>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</si>
  <si>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</si>
  <si>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</si>
  <si>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</si>
  <si>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</si>
  <si>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</si>
  <si>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</si>
  <si>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</si>
  <si>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</si>
  <si>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</si>
  <si>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</si>
  <si>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</si>
  <si>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</si>
  <si>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</si>
  <si>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</si>
  <si>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</si>
  <si>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</si>
  <si>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</si>
  <si>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</si>
  <si>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</si>
  <si>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</si>
  <si>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</si>
  <si>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</si>
  <si>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</si>
  <si>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</si>
  <si>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</si>
  <si>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</si>
  <si>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</si>
  <si>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</si>
  <si>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</si>
  <si>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</si>
  <si>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</si>
  <si>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</si>
  <si>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</si>
  <si>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</si>
  <si>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</si>
  <si>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</si>
  <si>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</si>
  <si>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</si>
  <si>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</si>
  <si>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</si>
  <si>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</si>
  <si>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</si>
  <si>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</si>
  <si>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</si>
  <si>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</si>
  <si>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</si>
  <si>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</si>
  <si>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</si>
  <si>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</si>
  <si>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</si>
  <si>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</si>
  <si>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</si>
  <si>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</si>
  <si>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</si>
  <si>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</si>
  <si>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</si>
  <si>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</si>
  <si>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</si>
  <si>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</si>
  <si>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</si>
  <si>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</si>
  <si>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</si>
  <si>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</si>
  <si>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</si>
  <si>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</si>
  <si>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</si>
  <si>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</si>
  <si>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</si>
  <si>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</si>
  <si>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</si>
  <si>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</si>
  <si>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</si>
  <si>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</si>
  <si>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</si>
  <si>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</si>
  <si>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</si>
  <si>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</si>
  <si>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</si>
  <si>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</si>
  <si>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</si>
  <si>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</si>
  <si>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</si>
  <si>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</si>
  <si>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</si>
  <si>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</si>
  <si>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</si>
  <si>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</si>
  <si>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</si>
  <si>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</si>
  <si>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</si>
  <si>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</si>
  <si>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</si>
  <si>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</si>
  <si>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</si>
  <si>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</si>
  <si>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</si>
  <si>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</si>
  <si>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</si>
  <si>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</si>
  <si>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</si>
  <si>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</si>
  <si>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</si>
  <si>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</si>
  <si>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</si>
  <si>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</si>
  <si>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</si>
  <si>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</si>
  <si>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</si>
  <si>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</si>
  <si>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</si>
  <si>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</si>
  <si>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</si>
  <si>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</si>
  <si>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</si>
  <si>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</si>
  <si>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</si>
  <si>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</si>
  <si>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</si>
  <si>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</si>
  <si>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</si>
  <si>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</si>
  <si>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</si>
  <si>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</si>
  <si>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</si>
  <si>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</si>
  <si>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</si>
  <si>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</si>
  <si>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</si>
  <si>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</si>
  <si>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</si>
  <si>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</si>
  <si>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</si>
  <si>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</si>
  <si>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</si>
  <si>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</si>
  <si>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</si>
  <si>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</si>
  <si>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</si>
  <si>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</si>
  <si>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</si>
  <si>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</si>
  <si>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</si>
  <si>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</si>
  <si>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</si>
  <si>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</si>
  <si>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</si>
  <si>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</si>
  <si>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</si>
  <si>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</si>
  <si>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</si>
  <si>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</si>
  <si>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</si>
  <si>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</si>
  <si>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</si>
  <si>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</si>
  <si>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</si>
  <si>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</si>
  <si>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</si>
  <si>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</si>
  <si>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</si>
  <si>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</si>
  <si>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</si>
  <si>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</si>
  <si>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</si>
  <si>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</si>
  <si>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</si>
  <si>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</si>
  <si>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</si>
  <si>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</si>
  <si>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</si>
  <si>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</si>
  <si>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</si>
  <si>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</si>
  <si>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</si>
  <si>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</si>
  <si>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</si>
  <si>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</si>
  <si>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</si>
  <si>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</si>
  <si>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</si>
  <si>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</si>
  <si>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</si>
  <si>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</si>
  <si>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</si>
  <si>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</si>
  <si>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</si>
  <si>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</si>
  <si>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</si>
  <si>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</si>
  <si>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</si>
  <si>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</si>
  <si>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</si>
  <si>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</si>
  <si>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</si>
  <si>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</si>
  <si>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</si>
  <si>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</si>
  <si>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</si>
  <si>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</si>
  <si>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</si>
  <si>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</si>
  <si>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</si>
  <si>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</si>
  <si>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</si>
  <si>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</si>
  <si>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</si>
  <si>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</si>
  <si>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</si>
  <si>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</si>
  <si>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</si>
  <si>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</si>
  <si>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</si>
  <si>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</si>
  <si>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</si>
  <si>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</si>
  <si>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</si>
  <si>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</si>
  <si>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</si>
  <si>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</si>
  <si>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</si>
  <si>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</si>
  <si>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</si>
  <si>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</si>
  <si>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</si>
  <si>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</si>
  <si>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</si>
  <si>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</si>
  <si>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</si>
  <si>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</si>
  <si>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</si>
  <si>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</si>
  <si>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</si>
  <si>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</si>
  <si>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</si>
  <si>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</si>
  <si>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</si>
  <si>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</si>
  <si>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</si>
  <si>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</si>
  <si>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</si>
  <si>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</si>
  <si>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</si>
  <si>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</si>
  <si>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</si>
  <si>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</si>
  <si>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</si>
  <si>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</si>
  <si>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</si>
  <si>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</si>
  <si>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</si>
  <si>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</si>
  <si>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</si>
  <si>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</si>
  <si>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</si>
  <si>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</si>
  <si>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</si>
  <si>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</si>
  <si>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</si>
  <si>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</si>
  <si>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</si>
  <si>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</si>
  <si>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</si>
  <si>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</si>
  <si>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</si>
  <si>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</si>
  <si>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</si>
  <si>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</si>
  <si>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</si>
  <si>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</si>
  <si>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</si>
  <si>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</si>
  <si>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</si>
  <si>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</si>
  <si>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</si>
  <si>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</si>
  <si>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</si>
  <si>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</si>
  <si>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</si>
  <si>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</si>
  <si>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</si>
  <si>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</si>
  <si>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</si>
  <si>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</si>
  <si>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</si>
  <si>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</si>
  <si>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</si>
  <si>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</si>
  <si>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</si>
  <si>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</si>
  <si>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</si>
  <si>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</si>
  <si>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</si>
  <si>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</si>
  <si>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</si>
  <si>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</si>
  <si>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</si>
  <si>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</si>
  <si>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</si>
  <si>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</si>
  <si>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</si>
  <si>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</si>
  <si>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</si>
  <si>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</si>
  <si>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</si>
  <si>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</si>
  <si>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</si>
  <si>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</si>
  <si>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</si>
  <si>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</si>
  <si>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</si>
  <si>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</si>
  <si>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</si>
  <si>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</si>
  <si>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</si>
  <si>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</si>
  <si>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</si>
  <si>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</si>
  <si>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</si>
  <si>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</si>
  <si>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</si>
  <si>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</si>
  <si>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</si>
  <si>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</si>
  <si>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</si>
  <si>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</si>
  <si>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</si>
  <si>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</si>
  <si>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</si>
  <si>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</si>
  <si>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</si>
  <si>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</si>
  <si>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</si>
  <si>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</si>
  <si>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</si>
  <si>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</si>
  <si>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</si>
  <si>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</si>
  <si>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</si>
  <si>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</si>
  <si>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</si>
  <si>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</si>
  <si>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</si>
  <si>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</si>
  <si>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</si>
  <si>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</si>
  <si>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</si>
  <si>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</si>
  <si>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</si>
  <si>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</si>
  <si>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</si>
  <si>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</si>
  <si>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</si>
  <si>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</si>
  <si>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</si>
  <si>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</si>
  <si>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</si>
  <si>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</si>
  <si>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</si>
  <si>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</si>
  <si>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</si>
  <si>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</si>
  <si>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</si>
  <si>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</si>
  <si>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</si>
  <si>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</si>
  <si>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</si>
  <si>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</si>
  <si>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</si>
  <si>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</si>
  <si>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</si>
  <si>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</si>
  <si>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</si>
  <si>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</si>
  <si>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</si>
  <si>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</si>
  <si>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</si>
  <si>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</si>
  <si>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</si>
  <si>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</si>
  <si>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</si>
  <si>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</si>
  <si>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</si>
  <si>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</si>
  <si>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</si>
  <si>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</si>
  <si>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</si>
  <si>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</si>
  <si>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</si>
  <si>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</si>
  <si>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</si>
  <si>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</si>
  <si>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</si>
  <si>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</si>
  <si>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</si>
  <si>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</si>
  <si>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</si>
  <si>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</si>
  <si>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</si>
  <si>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</si>
  <si>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</si>
  <si>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</si>
  <si>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</si>
  <si>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</si>
  <si>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</si>
  <si>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</si>
  <si>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</si>
  <si>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</si>
  <si>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</si>
  <si>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</si>
  <si>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</si>
  <si>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</si>
  <si>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</si>
  <si>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</si>
  <si>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</si>
  <si>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</si>
  <si>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</si>
  <si>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</si>
  <si>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</si>
  <si>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</si>
  <si>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</si>
  <si>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</si>
  <si>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</si>
  <si>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</si>
  <si>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</si>
  <si>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</si>
  <si>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</si>
  <si>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</si>
  <si>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</si>
  <si>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</si>
  <si>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</si>
  <si>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</si>
  <si>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</si>
  <si>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</si>
  <si>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</si>
  <si>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</si>
  <si>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</si>
  <si>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</si>
  <si>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</si>
  <si>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</si>
  <si>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</si>
  <si>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</si>
  <si>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</si>
  <si>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</si>
  <si>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</si>
  <si>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</si>
  <si>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</si>
  <si>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</si>
  <si>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</si>
  <si>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</si>
  <si>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</si>
  <si>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</si>
  <si>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</si>
  <si>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</si>
  <si>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</si>
  <si>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</si>
  <si>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</si>
  <si>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</si>
  <si>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</si>
  <si>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</si>
  <si>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</si>
  <si>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</si>
  <si>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</si>
  <si>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</si>
  <si>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</si>
  <si>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</si>
  <si>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</si>
  <si>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</si>
  <si>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</si>
  <si>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</si>
  <si>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</si>
  <si>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</si>
  <si>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</si>
  <si>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</si>
  <si>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</si>
  <si>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</si>
  <si>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</si>
  <si>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</si>
  <si>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</si>
  <si>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</si>
  <si>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</si>
  <si>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</si>
  <si>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</si>
  <si>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</si>
  <si>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</si>
  <si>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</si>
  <si>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</si>
  <si>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</si>
  <si>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</si>
  <si>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</si>
  <si>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</si>
  <si>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</si>
  <si>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</si>
  <si>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</si>
  <si>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</si>
  <si>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</si>
  <si>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</si>
  <si>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</si>
  <si>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</si>
  <si>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</si>
  <si>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</si>
  <si>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</si>
  <si>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</si>
  <si>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</si>
  <si>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</si>
  <si>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</si>
  <si>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</si>
  <si>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</si>
  <si>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</si>
  <si>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</si>
  <si>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</si>
  <si>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</si>
  <si>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</si>
  <si>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</si>
  <si>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</si>
  <si>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</si>
  <si>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</si>
  <si>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</si>
  <si>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</si>
  <si>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</si>
  <si>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</si>
  <si>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</si>
  <si>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</si>
  <si>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</si>
  <si>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</si>
  <si>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</si>
  <si>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</si>
  <si>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</si>
  <si>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</si>
  <si>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</si>
  <si>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</si>
  <si>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</si>
  <si>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</si>
  <si>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</si>
  <si>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</si>
  <si>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</si>
  <si>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</si>
  <si>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</si>
  <si>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</si>
  <si>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</si>
  <si>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</si>
  <si>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</si>
  <si>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</si>
  <si>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</si>
  <si>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</si>
  <si>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</si>
  <si>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</si>
  <si>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</si>
  <si>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</si>
  <si>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</si>
  <si>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</si>
  <si>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</si>
  <si>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</si>
  <si>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</si>
  <si>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</si>
  <si>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</si>
  <si>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</si>
  <si>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</si>
  <si>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</si>
  <si>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</si>
  <si>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</si>
  <si>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</si>
  <si>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</si>
  <si>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</si>
  <si>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</si>
  <si>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</si>
  <si>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</si>
  <si>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</si>
  <si>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</si>
  <si>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</si>
  <si>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</si>
  <si>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</si>
  <si>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</si>
  <si>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</si>
  <si>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</si>
  <si>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</si>
  <si>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</si>
  <si>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</si>
  <si>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</si>
  <si>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</si>
  <si>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</si>
  <si>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</si>
  <si>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</si>
  <si>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</si>
  <si>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</si>
  <si>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</si>
  <si>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</si>
  <si>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</si>
  <si>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</si>
  <si>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</si>
  <si>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</si>
  <si>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</si>
  <si>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</si>
  <si>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</si>
  <si>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</si>
  <si>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</si>
  <si>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</si>
  <si>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</si>
  <si>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</si>
  <si>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</si>
  <si>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</si>
  <si>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</si>
  <si>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</si>
  <si>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</si>
  <si>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</si>
  <si>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</si>
  <si>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</si>
  <si>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</si>
  <si>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</si>
  <si>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</si>
  <si>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</si>
  <si>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</si>
  <si>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</si>
  <si>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</si>
  <si>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</si>
  <si>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</si>
  <si>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</si>
  <si>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</si>
  <si>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</si>
  <si>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</si>
  <si>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</si>
  <si>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</si>
  <si>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</si>
  <si>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</si>
  <si>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</si>
  <si>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</si>
  <si>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</si>
  <si>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</si>
  <si>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</si>
  <si>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</si>
  <si>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</si>
  <si>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</si>
  <si>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</si>
  <si>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</si>
  <si>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</si>
  <si>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</si>
  <si>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</si>
  <si>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</si>
  <si>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</si>
  <si>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</si>
  <si>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</si>
  <si>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</si>
  <si>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</si>
  <si>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</si>
  <si>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</si>
  <si>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</si>
  <si>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</si>
  <si>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</si>
  <si>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</si>
  <si>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</si>
  <si>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</si>
  <si>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</si>
  <si>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</si>
  <si>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</si>
  <si>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</si>
  <si>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</si>
  <si>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</si>
  <si>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</si>
  <si>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</si>
  <si>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</si>
  <si>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</si>
  <si>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</si>
  <si>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</si>
  <si>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</si>
  <si>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</si>
  <si>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</si>
  <si>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</si>
  <si>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</si>
  <si>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</si>
  <si>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</si>
  <si>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</si>
  <si>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</si>
  <si>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</si>
  <si>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</si>
  <si>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</si>
  <si>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</si>
  <si>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</si>
  <si>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</si>
  <si>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</si>
  <si>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</si>
  <si>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</si>
  <si>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</si>
  <si>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</si>
  <si>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</si>
  <si>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</si>
  <si>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</si>
  <si>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</si>
  <si>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</si>
  <si>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</si>
  <si>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</si>
  <si>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</si>
  <si>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</si>
  <si>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</si>
  <si>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</si>
  <si>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</si>
  <si>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</si>
  <si>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</si>
  <si>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</si>
  <si>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</si>
  <si>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</si>
  <si>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</si>
  <si>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</si>
  <si>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</si>
  <si>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</si>
  <si>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</si>
  <si>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</si>
  <si>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</si>
  <si>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</si>
  <si>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</si>
  <si>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</si>
  <si>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</si>
  <si>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</si>
  <si>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</si>
  <si>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</si>
  <si>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</si>
  <si>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</si>
  <si>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</si>
  <si>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</si>
  <si>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</si>
  <si>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</si>
  <si>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</si>
  <si>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</si>
  <si>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</si>
  <si>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</si>
  <si>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</si>
  <si>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</si>
  <si>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</si>
  <si>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</si>
  <si>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</si>
  <si>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</si>
  <si>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</si>
  <si>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</si>
  <si>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</si>
  <si>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</si>
  <si>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</si>
  <si>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</si>
  <si>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</si>
  <si>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</si>
  <si>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</si>
  <si>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</si>
  <si>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</si>
  <si>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</si>
  <si>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</si>
  <si>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</si>
  <si>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</si>
  <si>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</si>
  <si>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</si>
  <si>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</si>
  <si>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</si>
  <si>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</si>
  <si>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</si>
  <si>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</si>
  <si>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</si>
  <si>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</si>
  <si>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</si>
  <si>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</si>
  <si>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</si>
  <si>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</si>
  <si>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</si>
  <si>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</si>
  <si>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</si>
  <si>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</si>
  <si>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</si>
  <si>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</si>
  <si>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</si>
  <si>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</si>
  <si>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</si>
  <si>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</si>
  <si>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</si>
  <si>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</si>
  <si>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</si>
  <si>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</si>
  <si>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</si>
  <si>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</si>
  <si>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</si>
  <si>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</si>
  <si>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</si>
  <si>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</si>
  <si>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</si>
  <si>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</si>
  <si>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</si>
  <si>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</si>
  <si>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</si>
  <si>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</si>
  <si>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</si>
  <si>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</si>
  <si>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</si>
  <si>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</si>
  <si>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</si>
  <si>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</si>
  <si>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</si>
  <si>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</si>
  <si>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</si>
  <si>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</si>
  <si>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</si>
  <si>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</si>
  <si>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</si>
  <si>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</si>
  <si>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</si>
  <si>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</si>
  <si>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</si>
  <si>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</si>
  <si>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</si>
  <si>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</si>
  <si>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</si>
  <si>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</si>
  <si>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</si>
  <si>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</si>
  <si>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</si>
  <si>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</si>
  <si>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</si>
  <si>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</si>
  <si>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</si>
  <si>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</si>
  <si>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</si>
  <si>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</si>
  <si>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</si>
  <si>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</si>
  <si>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</si>
  <si>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</si>
  <si>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</si>
  <si>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</si>
  <si>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</si>
  <si>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</si>
  <si>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</si>
  <si>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</si>
  <si>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</si>
  <si>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</si>
  <si>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</si>
  <si>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</si>
  <si>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</si>
  <si>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</si>
  <si>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</si>
  <si>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</si>
  <si>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</si>
  <si>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</si>
  <si>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</si>
  <si>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</si>
  <si>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</si>
  <si>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</si>
  <si>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</si>
  <si>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</si>
  <si>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</si>
  <si>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</si>
  <si>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</si>
  <si>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</si>
  <si>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</si>
  <si>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</si>
  <si>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</si>
  <si>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</si>
  <si>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</si>
  <si>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</si>
  <si>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</si>
  <si>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</si>
  <si>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</si>
  <si>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</si>
  <si>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</si>
  <si>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</si>
  <si>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</si>
  <si>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</si>
  <si>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</si>
  <si>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</si>
  <si>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</si>
  <si>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</si>
  <si>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</si>
  <si>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</si>
  <si>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</si>
  <si>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</si>
  <si>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</si>
  <si>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</si>
  <si>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</si>
  <si>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</si>
  <si>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</si>
  <si>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</si>
  <si>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</si>
  <si>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</si>
  <si>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</si>
  <si>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</si>
  <si>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</si>
  <si>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</si>
  <si>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</si>
  <si>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</si>
  <si>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</si>
  <si>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</si>
  <si>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</si>
  <si>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</si>
  <si>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</si>
  <si>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</si>
  <si>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</si>
  <si>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</si>
  <si>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</si>
  <si>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</si>
  <si>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</si>
  <si>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</si>
  <si>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</si>
  <si>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</si>
  <si>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</si>
  <si>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</si>
  <si>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</si>
  <si>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</si>
  <si>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</si>
  <si>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</si>
  <si>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</si>
  <si>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</si>
  <si>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</si>
  <si>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</si>
  <si>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</si>
  <si>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</si>
  <si>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</si>
  <si>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</si>
  <si>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</si>
  <si>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</si>
  <si>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</si>
  <si>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</si>
  <si>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</si>
  <si>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</si>
  <si>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</si>
  <si>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</si>
  <si>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</si>
  <si>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</si>
  <si>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</si>
  <si>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</si>
  <si>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</si>
  <si>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</si>
  <si>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</si>
  <si>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</si>
  <si>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</si>
  <si>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</si>
  <si>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</si>
  <si>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</si>
  <si>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</si>
  <si>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</si>
  <si>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</si>
  <si>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</si>
  <si>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</si>
  <si>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</si>
  <si>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</si>
  <si>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</si>
  <si>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</si>
  <si>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</si>
  <si>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</si>
  <si>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</si>
  <si>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</si>
  <si>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</si>
  <si>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</si>
  <si>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</si>
  <si>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</si>
  <si>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</si>
  <si>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</si>
  <si>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</si>
  <si>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</si>
  <si>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</si>
  <si>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</si>
  <si>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</si>
  <si>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</si>
  <si>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</si>
  <si>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</si>
  <si>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</si>
  <si>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</si>
  <si>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</si>
  <si>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</si>
  <si>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</si>
  <si>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</si>
  <si>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</si>
  <si>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</si>
  <si>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</si>
  <si>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</si>
  <si>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</si>
  <si>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</si>
  <si>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</si>
  <si>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</si>
  <si>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</si>
  <si>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</si>
  <si>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</si>
  <si>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</si>
  <si>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</si>
  <si>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</si>
  <si>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</si>
  <si>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</si>
  <si>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</si>
  <si>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</si>
  <si>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</si>
  <si>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</si>
  <si>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</si>
  <si>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</si>
  <si>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</si>
  <si>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</si>
  <si>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</si>
  <si>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</si>
  <si>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</si>
  <si>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</si>
  <si>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</si>
  <si>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</si>
  <si>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</si>
  <si>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</si>
  <si>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</si>
  <si>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</si>
  <si>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</si>
  <si>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</si>
  <si>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</si>
  <si>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</si>
  <si>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</si>
  <si>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</si>
  <si>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</si>
  <si>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</si>
  <si>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</si>
  <si>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</si>
  <si>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</si>
  <si>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</si>
  <si>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</si>
  <si>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</si>
  <si>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</si>
  <si>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</si>
  <si>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</si>
  <si>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</si>
  <si>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</si>
  <si>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</si>
  <si>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</si>
  <si>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</si>
  <si>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</si>
  <si>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</si>
  <si>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</si>
  <si>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</si>
  <si>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</si>
  <si>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</si>
  <si>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</si>
  <si>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</si>
  <si>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</si>
  <si>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</si>
  <si>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</si>
  <si>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</si>
  <si>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</si>
  <si>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</si>
  <si>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</si>
  <si>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</si>
  <si>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</si>
  <si>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</si>
  <si>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</si>
  <si>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</si>
  <si>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</si>
  <si>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</si>
  <si>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</si>
  <si>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</si>
  <si>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</si>
  <si>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</si>
  <si>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</si>
  <si>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</si>
  <si>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</si>
  <si>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</si>
  <si>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</si>
  <si>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</si>
  <si>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</si>
  <si>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</si>
  <si>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</si>
  <si>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</si>
  <si>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</si>
  <si>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</si>
  <si>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</si>
  <si>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</si>
  <si>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</si>
  <si>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</si>
  <si>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</si>
  <si>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</si>
  <si>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</si>
  <si>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</si>
  <si>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</si>
  <si>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</si>
  <si>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</si>
  <si>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</si>
  <si>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</si>
  <si>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</si>
  <si>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</si>
  <si>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</si>
  <si>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</si>
  <si>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</si>
  <si>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</si>
  <si>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</si>
  <si>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</si>
  <si>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</si>
  <si>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</si>
  <si>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</si>
  <si>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</si>
  <si>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</si>
  <si>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</si>
  <si>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</si>
  <si>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</si>
  <si>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</si>
  <si>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</si>
  <si>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</si>
  <si>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</si>
  <si>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</si>
  <si>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</si>
  <si>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</si>
  <si>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</si>
  <si>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</si>
  <si>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</si>
  <si>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</si>
  <si>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</si>
  <si>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</si>
  <si>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</si>
  <si>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</si>
  <si>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</si>
  <si>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</si>
  <si>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</si>
  <si>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</si>
  <si>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</si>
  <si>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</si>
  <si>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</si>
  <si>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</si>
  <si>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</si>
  <si>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</si>
  <si>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</si>
  <si>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</si>
  <si>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</si>
  <si>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</si>
  <si>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</si>
  <si>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</si>
  <si>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</si>
  <si>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</si>
  <si>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</si>
  <si>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</si>
  <si>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</si>
  <si>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</si>
  <si>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</si>
  <si>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</si>
  <si>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</si>
  <si>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</si>
  <si>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</si>
  <si>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</si>
  <si>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</si>
  <si>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</si>
  <si>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</si>
  <si>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</si>
  <si>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</si>
  <si>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</si>
  <si>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</si>
  <si>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</si>
  <si>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</si>
  <si>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</si>
  <si>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</si>
  <si>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</si>
  <si>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</si>
  <si>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</si>
  <si>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</si>
  <si>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</si>
  <si>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</si>
  <si>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</si>
  <si>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</si>
  <si>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</si>
  <si>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</si>
  <si>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</si>
  <si>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</si>
  <si>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</si>
  <si>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</si>
  <si>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</si>
  <si>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</si>
  <si>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</si>
  <si>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</si>
  <si>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</si>
  <si>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</si>
  <si>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</si>
  <si>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</si>
  <si>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</si>
  <si>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</si>
  <si>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</si>
  <si>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</si>
  <si>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</si>
  <si>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</si>
  <si>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</si>
  <si>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</si>
  <si>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</si>
  <si>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</si>
  <si>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</si>
  <si>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</si>
  <si>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</si>
  <si>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</si>
  <si>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</si>
  <si>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</si>
  <si>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</si>
  <si>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</si>
  <si>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</si>
  <si>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</si>
  <si>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</si>
  <si>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</si>
  <si>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</si>
  <si>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</si>
  <si>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</si>
  <si>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</si>
  <si>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</si>
  <si>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</si>
  <si>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</si>
  <si>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</si>
  <si>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</si>
  <si>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</si>
  <si>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</si>
  <si>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</si>
  <si>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</si>
  <si>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</si>
  <si>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</si>
  <si>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</si>
  <si>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</si>
  <si>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</si>
  <si>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</si>
  <si>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</si>
  <si>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</si>
  <si>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</si>
  <si>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</si>
  <si>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</si>
  <si>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</si>
  <si>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</si>
  <si>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</si>
  <si>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</si>
  <si>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</si>
  <si>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</si>
  <si>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</si>
  <si>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</si>
  <si>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</si>
  <si>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</si>
  <si>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</si>
  <si>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</si>
  <si>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</si>
  <si>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</si>
  <si>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</si>
  <si>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</si>
  <si>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</si>
  <si>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</si>
  <si>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</si>
  <si>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</si>
  <si>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</si>
  <si>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</si>
  <si>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</si>
  <si>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</si>
  <si>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</si>
  <si>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</si>
  <si>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</si>
  <si>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</si>
  <si>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</si>
  <si>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</si>
  <si>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</si>
  <si>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</si>
  <si>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</si>
  <si>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</si>
  <si>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</si>
  <si>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</si>
  <si>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</si>
  <si>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</si>
  <si>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</si>
  <si>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</si>
  <si>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</si>
  <si>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</si>
  <si>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</si>
  <si>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</si>
  <si>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</si>
  <si>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</si>
  <si>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</si>
  <si>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</si>
  <si>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</si>
  <si>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</si>
  <si>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</si>
  <si>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</si>
  <si>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</si>
  <si>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</si>
  <si>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</si>
  <si>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</si>
  <si>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</si>
  <si>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</si>
  <si>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</si>
  <si>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</si>
  <si>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</si>
  <si>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</si>
  <si>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</si>
  <si>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</si>
  <si>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</si>
  <si>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</si>
  <si>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</si>
  <si>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</si>
  <si>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</si>
  <si>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</si>
  <si>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</si>
  <si>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</si>
  <si>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</si>
  <si>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</si>
  <si>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</si>
  <si>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</si>
  <si>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</si>
  <si>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</si>
  <si>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</si>
  <si>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</si>
  <si>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</si>
  <si>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</si>
  <si>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</si>
  <si>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</si>
  <si>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</si>
  <si>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</si>
  <si>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</si>
  <si>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</si>
  <si>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</si>
  <si>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</si>
  <si>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</si>
  <si>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</si>
  <si>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</si>
  <si>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</si>
  <si>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</si>
  <si>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</si>
  <si>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</si>
  <si>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</si>
  <si>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</si>
  <si>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</si>
  <si>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</si>
  <si>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</si>
  <si>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</si>
  <si>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</si>
  <si>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</si>
  <si>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</si>
  <si>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</si>
  <si>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</si>
  <si>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</si>
  <si>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</si>
  <si>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</si>
  <si>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</si>
  <si>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</si>
  <si>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</si>
  <si>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</si>
  <si>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</si>
  <si>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</si>
  <si>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</si>
  <si>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</si>
  <si>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</si>
  <si>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</si>
  <si>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</si>
  <si>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</si>
  <si>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</si>
  <si>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</si>
  <si>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</si>
  <si>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</si>
  <si>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</si>
  <si>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</si>
  <si>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</si>
  <si>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</si>
  <si>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</si>
  <si>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</si>
  <si>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</si>
  <si>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</si>
  <si>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</si>
  <si>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</si>
  <si>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</si>
  <si>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</si>
  <si>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</si>
  <si>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</si>
  <si>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</si>
  <si>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</si>
  <si>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</si>
  <si>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</si>
  <si>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</si>
  <si>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</si>
  <si>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</si>
  <si>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</si>
  <si>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</si>
  <si>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</si>
  <si>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</si>
  <si>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</si>
  <si>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</si>
  <si>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</si>
  <si>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</si>
  <si>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</si>
  <si>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</si>
  <si>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</si>
  <si>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</si>
  <si>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</si>
  <si>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</si>
  <si>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</si>
  <si>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</si>
  <si>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</si>
  <si>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</si>
  <si>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</si>
  <si>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</si>
  <si>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</si>
  <si>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</si>
  <si>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</si>
  <si>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</si>
  <si>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</si>
  <si>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</si>
  <si>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</si>
  <si>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</si>
  <si>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</si>
  <si>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</si>
  <si>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</si>
  <si>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</si>
  <si>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</si>
  <si>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</si>
  <si>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</si>
  <si>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</si>
  <si>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</si>
  <si>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</si>
  <si>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</si>
  <si>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</si>
  <si>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</si>
  <si>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</si>
  <si>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</si>
  <si>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</si>
  <si>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</si>
  <si>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</si>
  <si>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</si>
  <si>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</si>
  <si>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</si>
  <si>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</si>
  <si>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</si>
  <si>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</si>
  <si>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</si>
  <si>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</si>
  <si>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</si>
  <si>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</si>
  <si>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</si>
  <si>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</si>
  <si>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</si>
  <si>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</si>
  <si>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</si>
  <si>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</si>
  <si>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</si>
  <si>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</si>
  <si>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</si>
  <si>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</si>
  <si>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</si>
  <si>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</si>
  <si>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</si>
  <si>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</si>
  <si>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</si>
  <si>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</si>
  <si>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</si>
  <si>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</si>
  <si>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</si>
  <si>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</si>
  <si>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</si>
  <si>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</si>
  <si>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</si>
  <si>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</si>
  <si>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</si>
  <si>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</si>
  <si>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</si>
  <si>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</si>
  <si>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</si>
  <si>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</si>
  <si>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</si>
  <si>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</si>
  <si>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</si>
  <si>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</si>
  <si>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</si>
  <si>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</si>
  <si>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</si>
  <si>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</si>
  <si>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</si>
  <si>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</si>
  <si>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</si>
  <si>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</si>
  <si>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</si>
  <si>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</si>
  <si>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</si>
  <si>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</si>
  <si>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</si>
  <si>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</si>
  <si>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</si>
  <si>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</si>
  <si>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</si>
  <si>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</si>
  <si>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</si>
  <si>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</si>
  <si>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</si>
  <si>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</si>
  <si>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</si>
  <si>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</si>
  <si>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</si>
  <si>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</si>
  <si>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</si>
  <si>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</si>
  <si>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</si>
  <si>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</si>
  <si>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</si>
  <si>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</si>
  <si>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</si>
  <si>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</si>
  <si>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</si>
  <si>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</si>
  <si>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</si>
  <si>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</si>
  <si>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</si>
  <si>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</si>
  <si>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</si>
  <si>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</si>
  <si>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</si>
  <si>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</si>
  <si>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</si>
  <si>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</si>
  <si>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</si>
  <si>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</si>
  <si>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</si>
  <si>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</si>
  <si>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</si>
  <si>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</si>
  <si>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</si>
  <si>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</si>
  <si>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</si>
  <si>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</si>
  <si>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</si>
  <si>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</si>
  <si>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</si>
  <si>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</si>
  <si>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</si>
  <si>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</si>
  <si>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</si>
  <si>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</si>
  <si>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</si>
  <si>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</si>
  <si>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</si>
  <si>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</si>
  <si>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</si>
  <si>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</si>
  <si>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</si>
  <si>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</si>
  <si>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</si>
  <si>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</si>
  <si>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</si>
  <si>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</si>
  <si>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</si>
  <si>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</si>
  <si>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</si>
  <si>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</si>
  <si>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</si>
  <si>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</si>
  <si>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</si>
  <si>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</si>
  <si>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</si>
  <si>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</si>
  <si>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</si>
  <si>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</si>
  <si>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</si>
  <si>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</si>
  <si>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</si>
  <si>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</si>
  <si>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</si>
  <si>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</si>
  <si>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</si>
  <si>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</si>
  <si>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</si>
  <si>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</si>
  <si>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</si>
  <si>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</si>
  <si>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</si>
  <si>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</si>
  <si>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</si>
  <si>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</si>
  <si>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</si>
  <si>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</si>
  <si>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</si>
  <si>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</si>
  <si>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</si>
  <si>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</si>
  <si>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</si>
  <si>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</si>
  <si>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</si>
  <si>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</si>
  <si>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</si>
  <si>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</si>
  <si>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</si>
  <si>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</si>
  <si>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</si>
  <si>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</si>
  <si>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</si>
  <si>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</si>
  <si>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</si>
  <si>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</si>
  <si>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</si>
  <si>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</si>
  <si>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</si>
  <si>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</si>
  <si>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</si>
  <si>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</si>
  <si>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</si>
  <si>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</si>
  <si>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</si>
  <si>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</si>
  <si>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</si>
  <si>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</si>
  <si>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</si>
  <si>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</si>
  <si>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</si>
  <si>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</si>
  <si>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</si>
  <si>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</si>
  <si>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</si>
  <si>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</si>
  <si>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</si>
  <si>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</si>
  <si>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</si>
  <si>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</si>
  <si>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</si>
  <si>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</si>
  <si>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</si>
  <si>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</si>
  <si>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</si>
  <si>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</si>
  <si>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</si>
  <si>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</si>
  <si>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</si>
  <si>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</si>
  <si>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</si>
  <si>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</si>
  <si>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</si>
  <si>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</si>
  <si>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</si>
  <si>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</si>
  <si>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</si>
  <si>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</si>
  <si>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</si>
  <si>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</si>
  <si>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</si>
  <si>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</si>
  <si>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</si>
  <si>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</si>
  <si>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</si>
  <si>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</si>
  <si>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</si>
  <si>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</si>
  <si>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</si>
  <si>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</si>
  <si>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</si>
  <si>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</si>
  <si>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</si>
  <si>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</si>
  <si>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</si>
  <si>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</si>
  <si>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</si>
  <si>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</si>
  <si>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</si>
  <si>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</si>
  <si>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</si>
  <si>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</si>
  <si>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</si>
  <si>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</si>
  <si>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</si>
  <si>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</si>
  <si>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</si>
  <si>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</si>
  <si>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</si>
  <si>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</si>
  <si>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</si>
  <si>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</si>
  <si>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</si>
  <si>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</si>
  <si>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</si>
  <si>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</si>
  <si>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</si>
  <si>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</si>
  <si>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</si>
  <si>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</si>
  <si>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</si>
  <si>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</si>
  <si>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</si>
  <si>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</si>
  <si>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</si>
  <si>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</si>
  <si>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</si>
  <si>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</si>
  <si>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</si>
  <si>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</si>
  <si>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</si>
  <si>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</si>
  <si>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</si>
  <si>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</si>
  <si>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</si>
  <si>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</si>
  <si>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</si>
  <si>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</si>
  <si>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</si>
  <si>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</si>
  <si>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</si>
  <si>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</si>
  <si>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</si>
  <si>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</si>
  <si>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</si>
  <si>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</si>
  <si>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</si>
  <si>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</si>
  <si>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</si>
  <si>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</si>
  <si>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</si>
  <si>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</si>
  <si>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</si>
  <si>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</si>
  <si>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</si>
  <si>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</si>
  <si>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</si>
  <si>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</si>
  <si>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</si>
  <si>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</si>
  <si>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</si>
  <si>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</si>
  <si>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</si>
  <si>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</si>
  <si>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</si>
  <si>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</si>
  <si>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</si>
  <si>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</si>
  <si>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</si>
  <si>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</si>
  <si>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</si>
  <si>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</si>
  <si>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</si>
  <si>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</si>
  <si>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</si>
  <si>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</si>
  <si>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</si>
  <si>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</si>
  <si>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</si>
  <si>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</si>
  <si>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</si>
  <si>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</si>
  <si>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</si>
  <si>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</si>
  <si>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</si>
  <si>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</si>
  <si>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</si>
  <si>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</si>
  <si>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</si>
  <si>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</si>
  <si>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</si>
  <si>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</si>
  <si>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</si>
  <si>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</si>
  <si>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</si>
  <si>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</si>
  <si>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</si>
  <si>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</si>
  <si>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</si>
  <si>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</si>
  <si>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</si>
  <si>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</si>
  <si>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</si>
  <si>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</si>
  <si>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</si>
  <si>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</si>
  <si>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</si>
  <si>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</si>
  <si>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</si>
  <si>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</si>
  <si>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</si>
  <si>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</si>
  <si>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</si>
  <si>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</si>
  <si>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</si>
  <si>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</si>
  <si>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</si>
  <si>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</si>
  <si>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</si>
  <si>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</si>
  <si>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</si>
  <si>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</si>
  <si>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</si>
  <si>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</si>
  <si>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</si>
  <si>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</si>
  <si>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</si>
  <si>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</si>
  <si>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</si>
  <si>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</si>
  <si>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</si>
  <si>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</si>
  <si>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</si>
  <si>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</si>
  <si>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</si>
  <si>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</si>
  <si>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</si>
  <si>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</si>
  <si>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</si>
  <si>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</si>
  <si>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</si>
  <si>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</si>
  <si>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</si>
  <si>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</si>
  <si>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</si>
  <si>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</si>
  <si>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</si>
  <si>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</si>
  <si>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</si>
  <si>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</si>
  <si>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</si>
  <si>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</si>
  <si>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</si>
  <si>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</si>
  <si>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</si>
  <si>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</si>
  <si>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</si>
  <si>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</si>
  <si>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</si>
  <si>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</si>
  <si>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</si>
  <si>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</si>
  <si>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</si>
  <si>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</si>
  <si>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</si>
  <si>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</si>
  <si>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</si>
  <si>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</si>
  <si>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</si>
  <si>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</si>
  <si>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</si>
  <si>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</si>
  <si>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</si>
  <si>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</si>
  <si>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</si>
  <si>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</si>
  <si>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</si>
  <si>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</si>
  <si>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</si>
  <si>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</si>
  <si>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</si>
  <si>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</si>
  <si>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</si>
  <si>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</si>
  <si>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</si>
  <si>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</si>
  <si>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</si>
  <si>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</si>
  <si>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</si>
  <si>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</si>
  <si>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</si>
  <si>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</si>
  <si>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</si>
  <si>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</si>
  <si>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</si>
  <si>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</si>
  <si>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</si>
  <si>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</si>
  <si>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</si>
  <si>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</si>
  <si>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</si>
  <si>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</si>
  <si>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</si>
  <si>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</si>
  <si>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</si>
  <si>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</si>
  <si>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</si>
  <si>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</si>
  <si>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</si>
  <si>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</si>
  <si>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</si>
  <si>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</si>
  <si>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</si>
  <si>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</si>
  <si>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</si>
  <si>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</si>
  <si>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</si>
  <si>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</si>
  <si>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</si>
  <si>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</si>
  <si>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</si>
  <si>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</si>
  <si>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</si>
  <si>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</si>
  <si>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</si>
  <si>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</si>
  <si>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</si>
  <si>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</si>
  <si>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</si>
  <si>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</si>
  <si>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</si>
  <si>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</si>
  <si>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</si>
  <si>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</si>
  <si>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</si>
  <si>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</si>
  <si>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</si>
  <si>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</si>
  <si>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</si>
  <si>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</si>
  <si>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</si>
  <si>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</si>
  <si>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</si>
  <si>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</si>
  <si>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</si>
  <si>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</si>
  <si>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</si>
  <si>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</si>
  <si>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</si>
  <si>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</si>
  <si>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</si>
  <si>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</si>
  <si>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</si>
  <si>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</si>
  <si>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</si>
  <si>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</si>
  <si>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</si>
  <si>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</si>
  <si>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</si>
  <si>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</si>
  <si>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</si>
  <si>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</si>
  <si>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</si>
  <si>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</si>
  <si>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</si>
  <si>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</si>
  <si>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</si>
  <si>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</si>
  <si>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</si>
  <si>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</si>
  <si>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</si>
  <si>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</si>
  <si>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</si>
  <si>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</si>
  <si>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</si>
  <si>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</si>
  <si>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</si>
  <si>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</si>
  <si>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</si>
  <si>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</si>
  <si>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</si>
  <si>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</si>
  <si>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</si>
  <si>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</si>
  <si>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</si>
  <si>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</si>
  <si>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</si>
  <si>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</si>
  <si>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</si>
  <si>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</si>
  <si>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</si>
  <si>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</si>
  <si>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</si>
  <si>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</si>
  <si>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</si>
  <si>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</si>
  <si>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</si>
  <si>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</si>
  <si>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</si>
  <si>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</si>
  <si>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</si>
  <si>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</si>
  <si>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</si>
  <si>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</si>
  <si>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</si>
  <si>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</si>
  <si>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</si>
  <si>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</si>
  <si>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</si>
  <si>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</si>
  <si>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</si>
  <si>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</si>
  <si>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</si>
  <si>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</si>
  <si>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</si>
  <si>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</si>
  <si>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</si>
  <si>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</si>
  <si>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</si>
  <si>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</si>
  <si>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</si>
  <si>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</si>
  <si>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</si>
  <si>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</si>
  <si>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</si>
  <si>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</si>
  <si>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</si>
  <si>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</si>
  <si>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</si>
  <si>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</si>
  <si>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</si>
  <si>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</si>
  <si>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</si>
  <si>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</si>
  <si>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</si>
  <si>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</si>
  <si>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</si>
  <si>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</si>
  <si>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</si>
  <si>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</si>
  <si>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</si>
  <si>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</si>
  <si>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</si>
  <si>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</si>
  <si>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</si>
  <si>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</si>
  <si>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</si>
  <si>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</si>
  <si>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</si>
  <si>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</si>
  <si>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</si>
  <si>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</si>
  <si>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</si>
  <si>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</si>
  <si>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</si>
  <si>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</si>
  <si>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</si>
  <si>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</si>
  <si>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</si>
  <si>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</si>
  <si>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</si>
  <si>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</si>
  <si>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</si>
  <si>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</si>
  <si>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</si>
  <si>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</si>
  <si>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</si>
  <si>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</si>
  <si>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</si>
  <si>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</si>
  <si>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</si>
  <si>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</si>
  <si>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</si>
  <si>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</si>
  <si>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</si>
  <si>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</si>
  <si>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</si>
  <si>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</si>
  <si>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</si>
  <si>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</si>
  <si>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</si>
  <si>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</si>
  <si>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</si>
  <si>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</si>
  <si>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</si>
  <si>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</si>
  <si>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</si>
  <si>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</si>
  <si>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</si>
  <si>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</si>
  <si>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</si>
  <si>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</si>
  <si>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</si>
  <si>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</si>
  <si>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</si>
  <si>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</si>
  <si>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</si>
  <si>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</si>
  <si>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</si>
  <si>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</si>
  <si>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</si>
  <si>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</si>
  <si>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</si>
  <si>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</si>
  <si>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</si>
  <si>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</si>
  <si>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</si>
  <si>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</si>
  <si>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</si>
  <si>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</si>
  <si>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</si>
  <si>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</si>
  <si>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</si>
  <si>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</si>
  <si>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</si>
  <si>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</si>
  <si>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</si>
  <si>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</si>
  <si>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</si>
  <si>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</si>
  <si>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</si>
  <si>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</si>
  <si>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</si>
  <si>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</si>
  <si>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</si>
  <si>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</si>
  <si>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</si>
  <si>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</si>
  <si>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</si>
  <si>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</si>
  <si>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</si>
  <si>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</si>
  <si>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</si>
  <si>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</si>
  <si>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</si>
  <si>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</si>
  <si>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</si>
  <si>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</si>
  <si>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</si>
  <si>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</si>
  <si>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</si>
  <si>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</si>
  <si>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</si>
  <si>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</si>
  <si>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</si>
  <si>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</si>
  <si>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</si>
  <si>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</si>
  <si>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</si>
  <si>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</si>
  <si>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</si>
  <si>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</si>
  <si>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</si>
  <si>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</si>
  <si>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</si>
  <si>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</si>
  <si>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</si>
  <si>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</si>
  <si>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</si>
  <si>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</si>
  <si>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</si>
  <si>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</si>
  <si>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</si>
  <si>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</si>
  <si>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</si>
  <si>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</si>
  <si>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</si>
  <si>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</si>
  <si>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</si>
  <si>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</si>
  <si>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</si>
  <si>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</si>
  <si>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</si>
  <si>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</si>
  <si>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</si>
  <si>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</si>
  <si>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</si>
  <si>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</si>
  <si>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</si>
  <si>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</si>
  <si>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</si>
  <si>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</si>
  <si>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</si>
  <si>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</si>
  <si>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</si>
  <si>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</si>
  <si>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</si>
  <si>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</si>
  <si>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</si>
  <si>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</si>
  <si>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</si>
  <si>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</si>
  <si>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</si>
  <si>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</si>
  <si>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</si>
  <si>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</si>
  <si>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</si>
  <si>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</si>
  <si>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</si>
  <si>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</si>
  <si>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</si>
  <si>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</si>
  <si>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</si>
  <si>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</si>
  <si>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</si>
  <si>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</si>
  <si>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</si>
  <si>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</si>
  <si>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</si>
  <si>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</si>
  <si>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</si>
  <si>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</si>
  <si>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</si>
  <si>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</si>
  <si>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</si>
  <si>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</si>
  <si>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</si>
  <si>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</si>
  <si>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</si>
  <si>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</si>
  <si>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</si>
  <si>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</si>
  <si>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</si>
  <si>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</si>
  <si>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</si>
  <si>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</si>
  <si>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</si>
  <si>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</si>
  <si>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</si>
  <si>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</si>
  <si>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</si>
  <si>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</si>
  <si>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</si>
  <si>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</si>
  <si>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</si>
  <si>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</si>
  <si>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</si>
  <si>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</si>
  <si>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</si>
  <si>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</si>
  <si>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</si>
  <si>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</si>
  <si>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</si>
  <si>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</si>
  <si>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</si>
  <si>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</si>
  <si>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</si>
  <si>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</si>
  <si>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</si>
  <si>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</si>
  <si>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</si>
  <si>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</si>
  <si>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</si>
  <si>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</si>
  <si>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</si>
  <si>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</si>
  <si>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</si>
  <si>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</si>
  <si>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</si>
  <si>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</si>
  <si>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</si>
  <si>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</si>
  <si>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</si>
  <si>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</si>
  <si>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</si>
  <si>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</si>
  <si>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</si>
  <si>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</si>
  <si>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</si>
  <si>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</si>
  <si>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</si>
  <si>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</si>
  <si>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</si>
  <si>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</si>
  <si>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</si>
  <si>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</si>
  <si>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</si>
  <si>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</si>
  <si>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</si>
  <si>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</si>
  <si>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</si>
  <si>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</si>
  <si>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</si>
  <si>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</si>
  <si>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</si>
  <si>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</si>
  <si>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</si>
  <si>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</si>
  <si>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</si>
  <si>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</si>
  <si>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</si>
  <si>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</si>
  <si>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</si>
  <si>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</si>
  <si>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</si>
  <si>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</si>
  <si>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</si>
  <si>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</si>
  <si>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</si>
  <si>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</si>
  <si>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</si>
  <si>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</si>
  <si>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</si>
  <si>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</si>
  <si>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</si>
  <si>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</si>
  <si>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</si>
  <si>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</si>
  <si>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</si>
  <si>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</si>
  <si>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</si>
  <si>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</si>
  <si>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</si>
  <si>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</si>
  <si>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</si>
  <si>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</si>
  <si>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</si>
  <si>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</si>
  <si>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</si>
  <si>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</si>
  <si>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</si>
  <si>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</si>
  <si>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</si>
  <si>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</si>
  <si>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</si>
  <si>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</si>
  <si>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</si>
  <si>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</si>
  <si>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</si>
  <si>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</si>
  <si>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</si>
  <si>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</si>
  <si>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</si>
  <si>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</si>
  <si>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</si>
  <si>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</si>
  <si>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</si>
  <si>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</si>
  <si>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</si>
  <si>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</si>
  <si>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</si>
  <si>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</si>
  <si>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</si>
  <si>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</si>
  <si>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</si>
  <si>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</si>
  <si>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</si>
  <si>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</si>
  <si>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</si>
  <si>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</si>
  <si>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</si>
  <si>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</si>
  <si>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</si>
  <si>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</si>
  <si>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</si>
  <si>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</si>
  <si>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</si>
  <si>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</si>
  <si>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</si>
  <si>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</si>
  <si>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</si>
  <si>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</si>
  <si>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</si>
  <si>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</si>
  <si>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</si>
  <si>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</si>
  <si>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</si>
  <si>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</si>
  <si>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</si>
  <si>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</si>
  <si>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</si>
  <si>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</si>
  <si>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</si>
  <si>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</si>
  <si>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</si>
  <si>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</si>
  <si>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</si>
  <si>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</si>
  <si>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</si>
  <si>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</si>
  <si>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</si>
  <si>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</si>
  <si>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</si>
  <si>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</si>
  <si>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</si>
  <si>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</si>
  <si>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</si>
  <si>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</si>
  <si>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</si>
  <si>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</si>
  <si>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</si>
  <si>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</si>
  <si>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</si>
  <si>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</si>
  <si>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</si>
  <si>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</si>
  <si>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</si>
  <si>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</si>
  <si>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</si>
  <si>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</si>
  <si>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</si>
  <si>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</si>
  <si>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</si>
  <si>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</si>
  <si>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</si>
  <si>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</si>
  <si>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</si>
  <si>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</si>
  <si>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</si>
  <si>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</si>
  <si>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</si>
  <si>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</si>
  <si>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</si>
  <si>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</si>
  <si>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</si>
  <si>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</si>
  <si>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</si>
  <si>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</si>
  <si>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</si>
  <si>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</si>
  <si>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</si>
  <si>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</si>
  <si>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</si>
  <si>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</si>
  <si>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</si>
  <si>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</si>
  <si>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</si>
  <si>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</si>
  <si>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</si>
  <si>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</si>
  <si>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</si>
  <si>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</si>
  <si>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</si>
  <si>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</si>
  <si>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</si>
  <si>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</si>
  <si>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</si>
  <si>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</si>
  <si>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</si>
  <si>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</si>
  <si>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</si>
  <si>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</si>
  <si>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</si>
  <si>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</si>
  <si>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</si>
  <si>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</si>
  <si>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</si>
  <si>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</si>
  <si>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</si>
  <si>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</si>
  <si>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</si>
  <si>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</si>
  <si>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</si>
  <si>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</si>
  <si>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</si>
  <si>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</si>
  <si>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</si>
  <si>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</si>
  <si>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</si>
  <si>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</si>
  <si>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</si>
  <si>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</si>
  <si>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</si>
  <si>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</si>
  <si>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</si>
  <si>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</si>
  <si>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</si>
  <si>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</si>
  <si>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</si>
  <si>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</si>
  <si>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</si>
  <si>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</si>
  <si>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</si>
  <si>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</si>
  <si>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</si>
  <si>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</si>
  <si>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</si>
  <si>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</si>
  <si>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</si>
  <si>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</si>
  <si>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</si>
  <si>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</si>
  <si>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</si>
  <si>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</si>
  <si>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</si>
  <si>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</si>
  <si>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</si>
  <si>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</si>
  <si>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</si>
  <si>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</si>
  <si>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</si>
  <si>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</si>
  <si>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</si>
  <si>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</si>
  <si>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</si>
  <si>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</si>
  <si>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</si>
  <si>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</si>
  <si>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</si>
  <si>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</si>
  <si>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</si>
  <si>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</si>
  <si>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</si>
  <si>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</si>
  <si>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</si>
  <si>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</si>
  <si>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</si>
  <si>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</si>
  <si>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</si>
  <si>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</si>
  <si>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</si>
  <si>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</si>
  <si>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</si>
  <si>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</si>
  <si>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</si>
  <si>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</si>
  <si>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</si>
  <si>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</si>
  <si>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</si>
  <si>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</si>
  <si>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</si>
  <si>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</si>
  <si>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</si>
  <si>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</si>
  <si>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</si>
  <si>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</si>
  <si>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</si>
  <si>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</si>
  <si>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</si>
  <si>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</si>
  <si>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</si>
  <si>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</si>
  <si>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</si>
  <si>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</si>
  <si>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</si>
  <si>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</si>
  <si>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</si>
  <si>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</si>
  <si>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</si>
  <si>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</si>
  <si>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</si>
  <si>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</si>
  <si>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</si>
  <si>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</si>
  <si>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</si>
  <si>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</si>
  <si>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</si>
  <si>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</si>
  <si>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</si>
  <si>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</si>
  <si>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</si>
  <si>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</si>
  <si>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</si>
  <si>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</si>
  <si>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</si>
  <si>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</si>
  <si>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</si>
  <si>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</si>
  <si>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</si>
  <si>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</si>
  <si>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</si>
  <si>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</si>
  <si>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</si>
  <si>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</si>
  <si>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</si>
  <si>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</si>
  <si>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</si>
  <si>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</si>
  <si>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</si>
  <si>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</si>
  <si>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</si>
  <si>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</si>
  <si>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</si>
  <si>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</si>
  <si>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</si>
  <si>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</si>
  <si>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</si>
  <si>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</si>
  <si>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</si>
  <si>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</si>
  <si>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</si>
  <si>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</si>
  <si>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</si>
  <si>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</si>
  <si>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</si>
  <si>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</si>
  <si>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</si>
  <si>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</si>
  <si>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</si>
  <si>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</si>
  <si>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</si>
  <si>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</si>
  <si>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</si>
  <si>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</si>
  <si>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</si>
  <si>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</si>
  <si>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</si>
  <si>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</si>
  <si>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</si>
  <si>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</si>
  <si>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</si>
  <si>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</si>
  <si>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</si>
  <si>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</si>
  <si>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</si>
  <si>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</si>
  <si>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</si>
  <si>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</si>
  <si>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</si>
  <si>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</si>
  <si>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</si>
  <si>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</si>
  <si>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</si>
  <si>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</si>
  <si>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</si>
  <si>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</si>
  <si>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</si>
  <si>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</si>
  <si>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</si>
  <si>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</si>
  <si>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</si>
  <si>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</si>
  <si>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</si>
  <si>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</si>
  <si>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</si>
  <si>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</si>
  <si>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</si>
  <si>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</si>
  <si>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</si>
  <si>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</si>
  <si>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</si>
  <si>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</si>
  <si>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</si>
  <si>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</si>
  <si>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</si>
  <si>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</si>
  <si>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</si>
  <si>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</si>
  <si>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</si>
  <si>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</si>
  <si>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</si>
  <si>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</si>
  <si>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</si>
  <si>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</si>
  <si>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</si>
  <si>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</si>
  <si>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</si>
  <si>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</si>
  <si>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</si>
  <si>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</si>
  <si>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</si>
  <si>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</si>
  <si>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</si>
  <si>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</si>
  <si>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</si>
  <si>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</si>
  <si>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</si>
  <si>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</si>
  <si>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</si>
  <si>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</si>
  <si>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</si>
  <si>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</si>
  <si>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</si>
  <si>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</si>
  <si>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</si>
  <si>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</si>
  <si>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</si>
  <si>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</si>
  <si>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</si>
  <si>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</si>
  <si>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</si>
  <si>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</si>
  <si>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</si>
  <si>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</si>
  <si>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</si>
  <si>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</si>
  <si>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</si>
  <si>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</si>
  <si>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</si>
  <si>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</si>
  <si>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</si>
  <si>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</si>
  <si>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</si>
  <si>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</si>
  <si>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</si>
  <si>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</si>
  <si>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</si>
  <si>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</si>
  <si>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</si>
  <si>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</si>
  <si>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</si>
  <si>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</si>
  <si>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</si>
  <si>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</si>
  <si>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</si>
  <si>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</si>
  <si>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</si>
  <si>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</si>
  <si>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</si>
  <si>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</si>
  <si>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</si>
  <si>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</si>
  <si>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</si>
  <si>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</si>
  <si>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</si>
  <si>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</si>
  <si>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</si>
  <si>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</si>
  <si>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</si>
  <si>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</si>
  <si>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</si>
  <si>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</si>
  <si>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</si>
  <si>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</si>
  <si>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</si>
  <si>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</si>
  <si>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</si>
  <si>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</si>
  <si>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</si>
  <si>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</si>
  <si>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</si>
  <si>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</si>
  <si>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</si>
  <si>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</si>
  <si>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</si>
  <si>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</si>
  <si>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</si>
  <si>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</si>
  <si>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</si>
  <si>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</si>
  <si>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</si>
  <si>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</si>
  <si>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</si>
  <si>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</si>
  <si>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</si>
  <si>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</si>
  <si>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</si>
  <si>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</si>
  <si>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</si>
  <si>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</si>
  <si>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</si>
  <si>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</si>
  <si>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</si>
  <si>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</si>
  <si>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</si>
  <si>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</si>
  <si>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</si>
  <si>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</si>
  <si>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</si>
  <si>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</si>
  <si>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</si>
  <si>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</si>
  <si>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</si>
  <si>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</si>
  <si>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</si>
  <si>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</si>
  <si>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</si>
  <si>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</si>
  <si>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</si>
  <si>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</si>
  <si>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</si>
  <si>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</si>
  <si>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</si>
  <si>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</si>
  <si>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</si>
  <si>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</si>
  <si>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</si>
  <si>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</si>
  <si>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</si>
  <si>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</si>
  <si>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</si>
  <si>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</si>
  <si>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</si>
  <si>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</si>
  <si>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</si>
  <si>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</si>
  <si>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</si>
  <si>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</si>
  <si>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</si>
  <si>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</si>
  <si>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</si>
  <si>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</si>
  <si>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</si>
  <si>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</si>
  <si>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</si>
  <si>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</si>
  <si>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</si>
  <si>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</si>
  <si>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</si>
  <si>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</si>
  <si>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</si>
  <si>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</si>
  <si>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</si>
  <si>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</si>
  <si>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</si>
  <si>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</si>
  <si>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</si>
  <si>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</si>
  <si>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</si>
  <si>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</si>
  <si>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</si>
  <si>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</si>
  <si>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</si>
  <si>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</si>
  <si>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</si>
  <si>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</si>
  <si>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</si>
  <si>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</si>
  <si>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</si>
  <si>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</si>
  <si>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</si>
  <si>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</si>
  <si>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</si>
  <si>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</si>
  <si>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</si>
  <si>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</si>
  <si>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</si>
  <si>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</si>
  <si>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</si>
  <si>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</si>
  <si>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</si>
  <si>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</si>
  <si>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</si>
  <si>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</si>
  <si>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</si>
  <si>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</si>
  <si>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</si>
  <si>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</si>
  <si>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</si>
  <si>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</si>
  <si>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</si>
  <si>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</si>
  <si>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</si>
  <si>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</si>
  <si>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</si>
  <si>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</si>
  <si>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</si>
  <si>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</si>
  <si>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</si>
  <si>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</si>
  <si>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</si>
  <si>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</si>
  <si>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</si>
  <si>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</si>
  <si>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</si>
  <si>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</si>
  <si>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</si>
  <si>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</si>
  <si>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</si>
  <si>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</si>
  <si>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</si>
  <si>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</si>
  <si>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</si>
  <si>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</si>
  <si>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</si>
  <si>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</si>
  <si>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</si>
  <si>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</si>
  <si>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</si>
  <si>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</si>
  <si>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</si>
  <si>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</si>
  <si>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</si>
  <si>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</si>
  <si>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</si>
  <si>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</si>
  <si>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</si>
  <si>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</si>
  <si>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</si>
  <si>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</si>
  <si>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</si>
  <si>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</si>
  <si>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</si>
  <si>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</si>
  <si>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</si>
  <si>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</si>
  <si>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</si>
  <si>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</si>
  <si>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</si>
  <si>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</si>
  <si>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</si>
  <si>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</si>
  <si>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</si>
  <si>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</si>
  <si>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</si>
  <si>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</si>
  <si>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</si>
  <si>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</si>
  <si>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</si>
  <si>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</si>
  <si>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</si>
  <si>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</si>
  <si>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</si>
  <si>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</si>
  <si>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</si>
  <si>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</si>
  <si>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</si>
  <si>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</si>
  <si>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</si>
  <si>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</si>
  <si>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</si>
  <si>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</si>
  <si>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</si>
  <si>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</si>
  <si>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</si>
  <si>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</si>
  <si>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</si>
  <si>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</si>
  <si>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</si>
  <si>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</si>
  <si>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</si>
  <si>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</si>
  <si>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</si>
  <si>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</si>
  <si>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</si>
  <si>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</si>
  <si>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</si>
  <si>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</si>
  <si>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</si>
  <si>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</si>
  <si>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</si>
  <si>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</si>
  <si>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</si>
  <si>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</si>
  <si>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</si>
  <si>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</si>
  <si>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</si>
  <si>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</si>
  <si>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</si>
  <si>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</si>
  <si>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</si>
  <si>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</si>
  <si>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</si>
  <si>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</si>
  <si>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</si>
  <si>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</si>
  <si>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</si>
  <si>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</si>
  <si>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</si>
  <si>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</si>
  <si>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</si>
  <si>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</si>
  <si>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</si>
  <si>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</si>
  <si>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</si>
  <si>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</si>
  <si>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</si>
  <si>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</si>
  <si>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</si>
  <si>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</si>
  <si>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</si>
  <si>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</si>
  <si>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</si>
  <si>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</si>
  <si>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</si>
  <si>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</si>
  <si>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</si>
  <si>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</si>
  <si>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</si>
  <si>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</si>
  <si>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</si>
  <si>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</si>
  <si>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</si>
  <si>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</si>
  <si>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</si>
  <si>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</si>
  <si>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</si>
  <si>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</si>
  <si>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</si>
  <si>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</si>
  <si>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</si>
  <si>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</si>
  <si>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</si>
  <si>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</si>
  <si>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</si>
  <si>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</si>
  <si>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</si>
  <si>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</si>
  <si>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</si>
  <si>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</si>
  <si>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</si>
  <si>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</si>
  <si>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</si>
  <si>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</si>
  <si>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</si>
  <si>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</si>
  <si>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</si>
  <si>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</si>
  <si>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</si>
  <si>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</si>
  <si>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</si>
  <si>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</si>
  <si>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</si>
  <si>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</si>
  <si>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</si>
  <si>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</si>
  <si>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</si>
  <si>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</si>
  <si>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</si>
  <si>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</si>
  <si>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</si>
  <si>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</si>
  <si>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</si>
  <si>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</si>
  <si>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</si>
  <si>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</si>
  <si>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</si>
  <si>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</si>
  <si>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</si>
  <si>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</si>
  <si>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</si>
  <si>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</si>
  <si>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</si>
  <si>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</si>
  <si>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</si>
  <si>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</si>
  <si>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</si>
  <si>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</si>
  <si>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</si>
  <si>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</si>
  <si>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</si>
  <si>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</si>
  <si>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</si>
  <si>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</si>
  <si>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</si>
  <si>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</si>
  <si>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</si>
  <si>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</si>
  <si>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</si>
  <si>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</si>
  <si>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</si>
  <si>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</si>
  <si>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</si>
  <si>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</si>
  <si>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</si>
  <si>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</si>
  <si>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</si>
  <si>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</si>
  <si>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</si>
  <si>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</si>
  <si>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</si>
  <si>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</si>
  <si>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</si>
  <si>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</si>
  <si>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</si>
  <si>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</si>
  <si>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</si>
  <si>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</si>
  <si>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</si>
  <si>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</si>
  <si>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</si>
  <si>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</si>
  <si>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</si>
  <si>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</si>
  <si>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</si>
  <si>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</si>
  <si>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</si>
  <si>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</si>
  <si>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</si>
  <si>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</si>
  <si>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</si>
  <si>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</si>
  <si>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</si>
  <si>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</si>
  <si>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</si>
  <si>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</si>
  <si>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</si>
  <si>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</si>
  <si>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</si>
  <si>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</si>
  <si>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</si>
  <si>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</si>
  <si>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</si>
  <si>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</si>
  <si>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</si>
  <si>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</si>
  <si>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</si>
  <si>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</si>
  <si>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</si>
  <si>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</si>
  <si>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</si>
  <si>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</si>
  <si>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</si>
  <si>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</si>
  <si>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</si>
  <si>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</si>
  <si>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</si>
  <si>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</si>
  <si>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</si>
  <si>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</si>
  <si>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</si>
  <si>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</si>
  <si>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</si>
  <si>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</si>
  <si>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</si>
  <si>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</si>
  <si>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</si>
  <si>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</si>
  <si>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</si>
  <si>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</si>
  <si>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</si>
  <si>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</si>
  <si>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</si>
  <si>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</si>
  <si>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</si>
  <si>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</si>
  <si>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</si>
  <si>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</si>
  <si>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</si>
  <si>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</si>
  <si>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</si>
  <si>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</si>
  <si>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</si>
  <si>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</si>
  <si>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</si>
  <si>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</si>
  <si>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</si>
  <si>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</si>
  <si>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</si>
  <si>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</si>
  <si>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</si>
  <si>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</si>
  <si>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</si>
  <si>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</si>
  <si>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</si>
  <si>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</si>
  <si>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</si>
  <si>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</si>
  <si>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</si>
  <si>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</si>
  <si>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</si>
  <si>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</si>
  <si>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</si>
  <si>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</si>
  <si>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</si>
  <si>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</si>
  <si>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</si>
  <si>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</si>
  <si>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</si>
  <si>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</si>
  <si>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</si>
  <si>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</si>
  <si>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</si>
  <si>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</si>
  <si>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</si>
  <si>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</si>
  <si>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</si>
  <si>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</si>
  <si>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</si>
  <si>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</si>
  <si>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</si>
  <si>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</si>
  <si>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</si>
  <si>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</si>
  <si>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</si>
  <si>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</si>
  <si>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</si>
  <si>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</si>
  <si>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</si>
  <si>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</si>
  <si>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</si>
  <si>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</si>
  <si>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</si>
  <si>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</si>
  <si>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</si>
  <si>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</si>
  <si>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</si>
  <si>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</si>
  <si>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</si>
  <si>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</si>
  <si>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</si>
  <si>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</si>
  <si>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</si>
  <si>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</si>
  <si>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</si>
  <si>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</si>
  <si>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</si>
  <si>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</si>
  <si>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</si>
  <si>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</si>
  <si>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</si>
  <si>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</si>
  <si>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</si>
  <si>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</si>
  <si>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</si>
  <si>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</si>
  <si>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</si>
  <si>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</si>
  <si>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</si>
  <si>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</si>
  <si>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</si>
  <si>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</si>
  <si>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</si>
  <si>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</si>
  <si>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</si>
  <si>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</si>
  <si>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</si>
  <si>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</si>
  <si>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</si>
  <si>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</si>
  <si>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</si>
  <si>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</si>
  <si>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</si>
  <si>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</si>
  <si>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</si>
  <si>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</si>
  <si>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</si>
  <si>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</si>
  <si>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</si>
  <si>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</si>
  <si>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</si>
  <si>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</si>
  <si>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</si>
  <si>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</si>
  <si>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</si>
  <si>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</si>
  <si>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</si>
  <si>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</si>
  <si>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</si>
  <si>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</si>
  <si>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</si>
  <si>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</si>
  <si>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</si>
  <si>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</si>
  <si>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</si>
  <si>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</si>
  <si>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</si>
  <si>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</si>
  <si>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</si>
  <si>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</si>
  <si>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</si>
  <si>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</si>
  <si>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</si>
  <si>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</si>
  <si>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</si>
  <si>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</si>
  <si>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</si>
  <si>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</si>
  <si>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</si>
  <si>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</si>
  <si>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</si>
  <si>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</si>
  <si>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</si>
  <si>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</si>
  <si>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</si>
  <si>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</si>
  <si>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</si>
  <si>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</si>
  <si>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</si>
  <si>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</si>
  <si>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</si>
  <si>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</si>
  <si>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</si>
  <si>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</si>
  <si>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</si>
  <si>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</si>
  <si>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</si>
  <si>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</si>
  <si>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</si>
  <si>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</si>
  <si>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</si>
  <si>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</si>
  <si>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</si>
  <si>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</si>
  <si>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</si>
  <si>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</si>
  <si>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</si>
  <si>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</si>
  <si>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</si>
  <si>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</si>
  <si>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</si>
  <si>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</si>
  <si>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</si>
  <si>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</si>
  <si>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</si>
  <si>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</si>
  <si>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</si>
  <si>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</si>
  <si>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</si>
  <si>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</si>
  <si>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</si>
  <si>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</si>
  <si>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</si>
  <si>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</si>
  <si>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</si>
  <si>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</si>
  <si>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</si>
  <si>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</si>
  <si>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</si>
  <si>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</si>
  <si>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</si>
  <si>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</si>
  <si>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</si>
  <si>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</si>
  <si>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</si>
  <si>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</si>
  <si>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</si>
  <si>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</si>
  <si>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</si>
  <si>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</si>
  <si>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</si>
  <si>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</si>
  <si>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</si>
  <si>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</si>
  <si>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</si>
  <si>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</si>
  <si>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</si>
  <si>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</si>
  <si>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</si>
  <si>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</si>
  <si>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</si>
  <si>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</si>
  <si>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</si>
  <si>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</si>
  <si>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</si>
  <si>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</si>
  <si>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</si>
  <si>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</si>
  <si>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</si>
  <si>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</si>
  <si>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</si>
  <si>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</si>
  <si>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</si>
  <si>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</si>
  <si>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</si>
  <si>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</si>
  <si>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</si>
  <si>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</si>
  <si>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</si>
  <si>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</si>
  <si>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</si>
  <si>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</si>
  <si>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</si>
  <si>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</si>
  <si>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</si>
  <si>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</si>
  <si>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</si>
  <si>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</si>
  <si>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</si>
  <si>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</si>
  <si>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</si>
  <si>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</si>
  <si>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</si>
  <si>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</si>
  <si>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</si>
  <si>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</si>
  <si>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</si>
  <si>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</si>
  <si>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</si>
  <si>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</si>
  <si>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</si>
  <si>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</si>
  <si>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</si>
  <si>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</si>
  <si>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</si>
  <si>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</si>
  <si>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</si>
  <si>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</si>
  <si>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</si>
  <si>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</si>
  <si>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</si>
  <si>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</si>
  <si>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</si>
  <si>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</si>
  <si>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</si>
  <si>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</si>
  <si>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</si>
  <si>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</si>
  <si>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</si>
  <si>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</si>
  <si>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</si>
  <si>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</si>
  <si>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</si>
  <si>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</si>
  <si>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</si>
  <si>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</si>
  <si>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</si>
  <si>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</si>
  <si>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</si>
  <si>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</si>
  <si>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</si>
  <si>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</si>
  <si>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</si>
  <si>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</si>
  <si>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</si>
  <si>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</si>
  <si>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</si>
  <si>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</si>
  <si>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</si>
  <si>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</si>
  <si>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</si>
  <si>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</si>
  <si>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</si>
  <si>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</si>
  <si>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</si>
  <si>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</si>
  <si>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</si>
  <si>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</si>
  <si>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</si>
  <si>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</si>
  <si>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</si>
  <si>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</si>
  <si>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</si>
  <si>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</si>
  <si>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</si>
  <si>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</si>
  <si>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</si>
  <si>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</si>
  <si>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</si>
  <si>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</si>
  <si>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</si>
  <si>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</si>
  <si>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</si>
  <si>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</si>
  <si>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</si>
  <si>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</si>
  <si>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</si>
  <si>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</si>
  <si>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</si>
  <si>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</si>
  <si>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</si>
  <si>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</si>
  <si>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</si>
  <si>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</si>
  <si>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</si>
  <si>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</si>
  <si>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</si>
  <si>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</si>
  <si>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</si>
  <si>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</si>
  <si>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</si>
  <si>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</si>
  <si>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</si>
  <si>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</si>
  <si>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</si>
  <si>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</si>
  <si>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</si>
  <si>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</si>
  <si>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</si>
  <si>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</si>
  <si>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</si>
  <si>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</si>
  <si>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</si>
  <si>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</si>
  <si>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</si>
  <si>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</si>
  <si>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</si>
  <si>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</si>
  <si>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</si>
  <si>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</si>
  <si>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</si>
  <si>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</si>
  <si>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</si>
  <si>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</si>
  <si>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</si>
  <si>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</si>
  <si>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</si>
  <si>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</si>
  <si>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</si>
  <si>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</si>
  <si>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</si>
  <si>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</si>
  <si>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</si>
  <si>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</si>
  <si>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</si>
  <si>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</si>
  <si>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</si>
  <si>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</si>
  <si>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</si>
  <si>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</si>
  <si>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</si>
  <si>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</si>
  <si>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</si>
  <si>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</si>
  <si>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</si>
  <si>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</si>
  <si>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</si>
  <si>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</si>
  <si>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</si>
  <si>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</si>
  <si>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</si>
  <si>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</si>
  <si>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</si>
  <si>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</si>
  <si>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</si>
  <si>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</si>
  <si>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</si>
  <si>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</si>
  <si>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</si>
  <si>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</si>
  <si>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</si>
  <si>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</si>
  <si>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</si>
  <si>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</si>
  <si>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</si>
  <si>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</si>
  <si>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</si>
  <si>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</si>
  <si>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</si>
  <si>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</si>
  <si>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</si>
  <si>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</si>
  <si>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</si>
  <si>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</si>
  <si>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</si>
  <si>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</si>
  <si>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</si>
  <si>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</si>
  <si>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</si>
  <si>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</si>
  <si>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</si>
  <si>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</si>
  <si>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</si>
  <si>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</si>
  <si>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</si>
  <si>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</si>
  <si>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</si>
  <si>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</si>
  <si>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</si>
  <si>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</si>
  <si>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</si>
  <si>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</si>
  <si>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</si>
  <si>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</si>
  <si>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</si>
  <si>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</si>
  <si>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</si>
  <si>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</si>
  <si>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</si>
  <si>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</si>
  <si>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</si>
  <si>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</si>
  <si>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</si>
  <si>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</si>
  <si>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</si>
  <si>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</si>
  <si>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</si>
  <si>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</si>
  <si>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</si>
  <si>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</si>
  <si>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</si>
  <si>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</si>
  <si>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</si>
  <si>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</si>
  <si>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</si>
  <si>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</si>
  <si>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</si>
  <si>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</si>
  <si>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</si>
  <si>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</si>
  <si>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</si>
  <si>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</si>
  <si>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</si>
  <si>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</si>
  <si>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</si>
  <si>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</si>
  <si>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</si>
  <si>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</si>
  <si>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</si>
  <si>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</si>
  <si>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</si>
  <si>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</si>
  <si>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</si>
  <si>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</si>
  <si>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</si>
  <si>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</si>
  <si>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</si>
  <si>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</si>
  <si>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</si>
  <si>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</si>
  <si>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</si>
  <si>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</si>
  <si>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</si>
  <si>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</si>
  <si>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</si>
  <si>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</si>
  <si>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</si>
  <si>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</si>
  <si>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</si>
  <si>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</si>
  <si>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</si>
  <si>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</si>
  <si>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</si>
  <si>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</si>
  <si>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</si>
  <si>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</si>
  <si>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</si>
  <si>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</si>
  <si>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</si>
  <si>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</si>
  <si>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</si>
  <si>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</si>
  <si>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</si>
  <si>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</si>
  <si>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</si>
  <si>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</si>
  <si>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</si>
  <si>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</si>
  <si>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</si>
  <si>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</si>
  <si>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</si>
  <si>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</si>
  <si>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</si>
  <si>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</si>
  <si>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</si>
  <si>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</si>
  <si>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</si>
  <si>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</si>
  <si>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</si>
  <si>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</si>
  <si>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</si>
  <si>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</si>
  <si>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</si>
  <si>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</si>
  <si>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</si>
  <si>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</si>
  <si>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</si>
  <si>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</si>
  <si>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</si>
  <si>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</si>
  <si>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</si>
  <si>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</si>
  <si>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</si>
  <si>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</si>
  <si>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</si>
  <si>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</si>
  <si>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</si>
  <si>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</si>
  <si>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</si>
  <si>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</si>
  <si>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</si>
  <si>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</si>
  <si>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</si>
  <si>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</si>
  <si>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</si>
  <si>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</si>
  <si>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</si>
  <si>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</si>
  <si>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</si>
  <si>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</si>
  <si>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</si>
  <si>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</si>
  <si>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</si>
  <si>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</si>
  <si>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</si>
  <si>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</si>
  <si>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</si>
  <si>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</si>
  <si>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</si>
  <si>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</si>
  <si>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</si>
  <si>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</si>
  <si>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</si>
  <si>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</si>
  <si>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</si>
  <si>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</si>
  <si>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</si>
  <si>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</si>
  <si>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</si>
  <si>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</si>
  <si>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</si>
  <si>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</si>
  <si>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</si>
  <si>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</si>
  <si>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</si>
  <si>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</si>
  <si>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</si>
  <si>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</si>
  <si>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</si>
  <si>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</si>
  <si>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</si>
  <si>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</si>
  <si>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</si>
  <si>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</si>
  <si>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</si>
  <si>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</si>
  <si>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</si>
  <si>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</si>
  <si>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</si>
  <si>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</si>
  <si>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</si>
  <si>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</si>
  <si>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</si>
  <si>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</si>
  <si>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</si>
  <si>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</si>
  <si>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</si>
  <si>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</si>
  <si>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</si>
  <si>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</si>
  <si>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</si>
  <si>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</si>
  <si>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</si>
  <si>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</si>
  <si>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</si>
  <si>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</si>
  <si>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</si>
  <si>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</si>
  <si>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</si>
  <si>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</si>
  <si>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</si>
  <si>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</si>
  <si>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</si>
  <si>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</si>
  <si>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</si>
  <si>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</si>
  <si>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</si>
  <si>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</si>
  <si>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</si>
  <si>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</si>
  <si>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</si>
  <si>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</si>
  <si>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</si>
  <si>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</si>
  <si>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</si>
  <si>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</si>
  <si>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</si>
  <si>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</si>
  <si>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</si>
  <si>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</si>
  <si>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</si>
  <si>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</si>
  <si>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</si>
  <si>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</si>
  <si>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</si>
  <si>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</si>
  <si>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</si>
  <si>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</si>
  <si>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</si>
  <si>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</si>
  <si>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</si>
  <si>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</si>
  <si>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</si>
  <si>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</si>
  <si>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</si>
  <si>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</si>
  <si>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</si>
  <si>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</si>
  <si>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</si>
  <si>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</si>
  <si>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</si>
  <si>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</si>
  <si>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</si>
  <si>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</si>
  <si>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</si>
  <si>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</si>
  <si>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</si>
  <si>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</si>
  <si>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</si>
  <si>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</si>
  <si>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</si>
  <si>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</si>
  <si>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</si>
  <si>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</si>
  <si>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</si>
  <si>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</si>
  <si>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</si>
  <si>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</si>
  <si>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</si>
  <si>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</si>
  <si>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</si>
  <si>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</si>
  <si>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</si>
  <si>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</si>
  <si>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</si>
  <si>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</si>
  <si>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</si>
  <si>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</si>
  <si>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</si>
  <si>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</si>
  <si>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</si>
  <si>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</si>
  <si>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</si>
  <si>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</si>
  <si>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</si>
  <si>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</si>
  <si>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</si>
  <si>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</si>
  <si>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</si>
  <si>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</si>
  <si>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</si>
  <si>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</si>
  <si>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</si>
  <si>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</si>
  <si>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</si>
  <si>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</si>
  <si>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</si>
  <si>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</si>
  <si>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</si>
  <si>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</si>
  <si>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</si>
  <si>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</si>
  <si>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</si>
  <si>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</si>
  <si>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</si>
  <si>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</si>
  <si>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</si>
  <si>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</si>
  <si>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</si>
  <si>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</si>
  <si>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</si>
  <si>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</si>
  <si>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</si>
  <si>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</si>
  <si>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</si>
  <si>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</si>
  <si>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</si>
  <si>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</si>
  <si>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</si>
  <si>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</si>
  <si>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</si>
  <si>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</si>
  <si>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</si>
  <si>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</si>
  <si>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</si>
  <si>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</si>
  <si>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</si>
  <si>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</si>
  <si>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</si>
  <si>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</si>
  <si>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</si>
  <si>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</si>
  <si>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</si>
  <si>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</si>
  <si>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</si>
  <si>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</si>
  <si>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</si>
  <si>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</si>
  <si>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</si>
  <si>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</si>
  <si>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</si>
  <si>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</si>
  <si>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</si>
  <si>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</si>
  <si>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</si>
  <si>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</si>
  <si>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</si>
  <si>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</si>
  <si>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</si>
  <si>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</si>
  <si>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</si>
  <si>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</si>
  <si>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</si>
  <si>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</si>
  <si>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</si>
  <si>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</si>
  <si>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</si>
  <si>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</si>
  <si>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</si>
  <si>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</si>
  <si>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</si>
  <si>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</si>
  <si>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</si>
  <si>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</si>
  <si>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</si>
  <si>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</si>
  <si>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</si>
  <si>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</si>
  <si>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</si>
  <si>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</si>
  <si>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</si>
  <si>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</si>
  <si>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</si>
  <si>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</si>
  <si>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</si>
  <si>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</si>
  <si>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</si>
  <si>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</si>
  <si>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</si>
  <si>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</si>
  <si>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</si>
  <si>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</si>
  <si>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</si>
  <si>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</si>
  <si>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</si>
  <si>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</si>
  <si>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</si>
  <si>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</si>
  <si>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</si>
  <si>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</si>
  <si>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</si>
  <si>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</si>
  <si>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</si>
  <si>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</si>
  <si>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</si>
  <si>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</si>
  <si>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</si>
  <si>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</si>
  <si>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</si>
  <si>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</si>
  <si>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</si>
  <si>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</si>
  <si>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</si>
  <si>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</si>
  <si>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</si>
  <si>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</si>
  <si>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</si>
  <si>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</si>
  <si>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</si>
  <si>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</si>
  <si>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</si>
  <si>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</si>
  <si>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</si>
  <si>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</si>
  <si>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</si>
  <si>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</si>
  <si>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</si>
  <si>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</si>
  <si>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</si>
  <si>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</si>
  <si>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</si>
  <si>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</si>
  <si>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</si>
  <si>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</si>
  <si>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</si>
  <si>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</si>
  <si>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</si>
  <si>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</si>
  <si>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</si>
  <si>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</si>
  <si>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</si>
  <si>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</si>
  <si>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</si>
  <si>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</si>
  <si>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</si>
  <si>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</si>
  <si>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</si>
  <si>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</si>
  <si>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</si>
  <si>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</si>
  <si>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</si>
  <si>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</si>
  <si>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</si>
  <si>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</si>
  <si>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</si>
  <si>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</si>
  <si>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</si>
  <si>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</si>
  <si>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</si>
  <si>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</si>
  <si>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</si>
  <si>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</si>
  <si>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</si>
  <si>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</si>
  <si>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</si>
  <si>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</si>
  <si>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</si>
  <si>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</si>
  <si>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</si>
  <si>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</si>
  <si>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</si>
  <si>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</si>
  <si>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</si>
  <si>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</si>
  <si>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</si>
  <si>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</si>
  <si>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</si>
  <si>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</si>
  <si>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</si>
  <si>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</si>
  <si>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</si>
  <si>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</si>
  <si>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</si>
  <si>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</si>
  <si>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</si>
  <si>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</si>
  <si>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</si>
  <si>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</si>
  <si>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</si>
  <si>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</si>
  <si>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</si>
  <si>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</si>
  <si>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</si>
  <si>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</si>
  <si>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</si>
  <si>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</si>
  <si>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</si>
  <si>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</si>
  <si>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</si>
  <si>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</si>
  <si>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</si>
  <si>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</si>
  <si>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</si>
  <si>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</si>
  <si>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</si>
  <si>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</si>
  <si>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</si>
  <si>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</si>
  <si>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</si>
  <si>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</si>
  <si>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</si>
  <si>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</si>
  <si>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</si>
  <si>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</si>
  <si>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</si>
  <si>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</si>
  <si>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</si>
  <si>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</si>
  <si>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</si>
  <si>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</si>
  <si>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</si>
  <si>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</si>
  <si>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</si>
  <si>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</si>
  <si>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</si>
  <si>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</si>
  <si>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</si>
  <si>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</si>
  <si>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</si>
  <si>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</si>
  <si>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</si>
  <si>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</si>
  <si>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</si>
  <si>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</si>
  <si>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</si>
  <si>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</si>
  <si>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</si>
  <si>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</si>
  <si>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</si>
  <si>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</si>
  <si>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</si>
  <si>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</si>
  <si>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</si>
  <si>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</si>
  <si>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</si>
  <si>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</si>
  <si>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</si>
  <si>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</si>
  <si>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</si>
  <si>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</si>
  <si>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</si>
  <si>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</si>
  <si>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</si>
  <si>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</si>
  <si>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</si>
  <si>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</si>
  <si>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</si>
  <si>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</si>
  <si>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</si>
  <si>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</si>
  <si>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</si>
  <si>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</si>
  <si>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</si>
  <si>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</si>
  <si>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</si>
  <si>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</si>
  <si>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</si>
  <si>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</si>
  <si>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</si>
  <si>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</si>
  <si>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</si>
  <si>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</si>
  <si>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</si>
  <si>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</si>
  <si>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</si>
  <si>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</si>
  <si>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</si>
  <si>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</si>
  <si>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</si>
  <si>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</si>
  <si>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</si>
  <si>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</si>
  <si>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</si>
  <si>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</si>
  <si>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</si>
  <si>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</si>
  <si>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</si>
  <si>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</si>
  <si>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</si>
  <si>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</si>
  <si>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</si>
  <si>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</si>
  <si>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</si>
  <si>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</si>
  <si>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</si>
  <si>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</si>
  <si>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</si>
  <si>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</si>
  <si>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</si>
  <si>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</si>
  <si>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</si>
  <si>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</si>
  <si>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</si>
  <si>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</si>
  <si>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</si>
  <si>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</si>
  <si>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</si>
  <si>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</si>
  <si>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</si>
  <si>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</si>
  <si>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</si>
  <si>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</si>
  <si>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</si>
  <si>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</si>
  <si>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</si>
  <si>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</si>
  <si>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</si>
  <si>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</si>
  <si>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</si>
  <si>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</si>
  <si>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</si>
  <si>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</si>
  <si>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</si>
  <si>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</si>
  <si>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</si>
  <si>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</si>
  <si>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</si>
  <si>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</si>
  <si>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</si>
  <si>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</si>
  <si>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</si>
  <si>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</si>
  <si>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</si>
  <si>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</si>
  <si>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</si>
  <si>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</si>
  <si>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</si>
  <si>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</si>
  <si>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</si>
  <si>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</si>
  <si>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</si>
  <si>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</si>
  <si>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</si>
  <si>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</si>
  <si>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</si>
  <si>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</si>
  <si>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</si>
  <si>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</si>
  <si>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</si>
  <si>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</si>
  <si>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</si>
  <si>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</si>
  <si>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</si>
  <si>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</si>
  <si>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</si>
  <si>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</si>
  <si>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</si>
  <si>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</si>
  <si>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</si>
  <si>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</si>
  <si>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</si>
  <si>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</si>
  <si>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</si>
  <si>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</si>
  <si>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</si>
  <si>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</si>
  <si>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</si>
  <si>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</si>
  <si>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</si>
  <si>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</si>
  <si>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</si>
  <si>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</si>
  <si>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</si>
  <si>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</si>
  <si>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</si>
  <si>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</si>
  <si>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</si>
  <si>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</si>
  <si>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</si>
  <si>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</si>
  <si>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</si>
  <si>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</si>
  <si>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</si>
  <si>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</si>
  <si>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</si>
  <si>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</si>
  <si>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</si>
  <si>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</si>
  <si>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</si>
  <si>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</si>
  <si>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</si>
  <si>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</si>
  <si>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</si>
  <si>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</si>
  <si>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</si>
  <si>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</si>
  <si>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</si>
  <si>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</si>
  <si>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</si>
  <si>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</si>
  <si>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</si>
  <si>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</si>
  <si>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</si>
  <si>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</si>
  <si>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</si>
  <si>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</si>
  <si>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</si>
  <si>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</si>
  <si>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</si>
  <si>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</si>
  <si>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</si>
  <si>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</si>
  <si>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</si>
  <si>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</si>
  <si>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</si>
  <si>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</si>
  <si>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</si>
  <si>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</si>
  <si>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</si>
  <si>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</si>
  <si>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</si>
  <si>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</si>
  <si>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</si>
  <si>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</si>
  <si>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</si>
  <si>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</si>
  <si>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</si>
  <si>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</si>
  <si>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</si>
  <si>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</si>
  <si>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</si>
  <si>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</si>
  <si>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</si>
  <si>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</si>
  <si>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</si>
  <si>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</si>
  <si>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</si>
  <si>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</si>
  <si>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</si>
  <si>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</si>
  <si>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</si>
  <si>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</si>
  <si>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</si>
  <si>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</si>
  <si>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</si>
  <si>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</si>
  <si>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</si>
  <si>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</si>
  <si>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</si>
  <si>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</si>
  <si>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</si>
  <si>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</si>
  <si>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</si>
  <si>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</si>
  <si>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</si>
  <si>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</si>
  <si>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</si>
  <si>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</si>
  <si>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</si>
  <si>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</si>
  <si>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</si>
  <si>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</si>
  <si>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</si>
  <si>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</si>
  <si>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</si>
  <si>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</si>
  <si>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</si>
  <si>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</si>
  <si>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</si>
  <si>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</si>
  <si>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</si>
  <si>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</si>
  <si>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</si>
  <si>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</si>
  <si>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</si>
  <si>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</si>
  <si>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</si>
  <si>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</si>
  <si>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</si>
  <si>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</si>
  <si>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</si>
  <si>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</si>
  <si>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</si>
  <si>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</si>
  <si>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</si>
  <si>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</si>
  <si>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</si>
  <si>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</si>
  <si>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</si>
  <si>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</si>
  <si>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</si>
  <si>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</si>
  <si>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</si>
  <si>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</si>
  <si>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</si>
  <si>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</si>
  <si>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</si>
  <si>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</si>
  <si>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</si>
  <si>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</si>
  <si>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</si>
  <si>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</si>
  <si>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</si>
  <si>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</si>
  <si>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</si>
  <si>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</si>
  <si>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</si>
  <si>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</si>
  <si>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</si>
  <si>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</si>
  <si>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</si>
  <si>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</si>
  <si>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</si>
  <si>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</si>
  <si>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</si>
  <si>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</si>
  <si>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</si>
  <si>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</si>
  <si>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</si>
  <si>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</si>
  <si>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</si>
  <si>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</si>
  <si>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</si>
  <si>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</si>
  <si>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</si>
  <si>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</si>
  <si>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</si>
  <si>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</si>
  <si>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</si>
  <si>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</si>
  <si>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</si>
  <si>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</si>
  <si>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</si>
  <si>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</si>
  <si>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</si>
  <si>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</si>
  <si>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</si>
  <si>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</si>
  <si>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</si>
  <si>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</si>
  <si>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</si>
  <si>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</si>
  <si>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</si>
  <si>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</si>
  <si>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</si>
  <si>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</si>
  <si>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</si>
  <si>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</si>
  <si>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</si>
  <si>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</si>
  <si>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</si>
  <si>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</si>
  <si>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</si>
  <si>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</si>
  <si>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</si>
  <si>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</si>
  <si>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</si>
  <si>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</si>
  <si>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</si>
  <si>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</si>
  <si>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</si>
  <si>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</si>
  <si>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</si>
  <si>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</si>
  <si>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</si>
  <si>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</si>
  <si>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</si>
  <si>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</si>
  <si>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</si>
  <si>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</si>
  <si>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</si>
  <si>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</si>
  <si>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</si>
  <si>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</si>
  <si>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</si>
  <si>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</si>
  <si>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</si>
  <si>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</si>
  <si>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</si>
  <si>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</si>
  <si>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</si>
  <si>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</si>
  <si>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</si>
  <si>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</si>
  <si>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</si>
  <si>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</si>
  <si>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</si>
  <si>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</si>
  <si>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</si>
  <si>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</si>
  <si>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</si>
  <si>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</si>
  <si>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</si>
  <si>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</si>
  <si>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</si>
  <si>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</si>
  <si>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</si>
  <si>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</si>
  <si>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</si>
  <si>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</si>
  <si>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</si>
  <si>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</si>
  <si>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</si>
  <si>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</si>
  <si>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</si>
  <si>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</si>
  <si>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</si>
  <si>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</si>
  <si>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</si>
  <si>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</si>
  <si>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</si>
  <si>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</si>
  <si>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</si>
  <si>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</si>
  <si>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</si>
  <si>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</si>
  <si>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</si>
  <si>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</si>
  <si>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</si>
  <si>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</si>
  <si>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</si>
  <si>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</si>
  <si>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</si>
  <si>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</si>
  <si>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</si>
  <si>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</si>
  <si>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</si>
  <si>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</si>
  <si>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</si>
  <si>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</si>
  <si>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</si>
  <si>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</si>
  <si>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</si>
  <si>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</si>
  <si>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</si>
  <si>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</si>
  <si>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</si>
  <si>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</si>
  <si>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</si>
  <si>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</si>
  <si>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</si>
  <si>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</si>
  <si>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</si>
  <si>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</si>
  <si>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</si>
  <si>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</si>
  <si>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</si>
  <si>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</si>
  <si>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</si>
  <si>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</si>
  <si>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</si>
  <si>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</si>
  <si>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</si>
  <si>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</si>
  <si>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</si>
  <si>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</si>
  <si>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</si>
  <si>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</si>
  <si>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</si>
  <si>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</si>
  <si>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</si>
  <si>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</si>
  <si>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</si>
  <si>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</si>
  <si>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</si>
  <si>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</si>
  <si>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</si>
  <si>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</si>
  <si>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</si>
  <si>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</si>
  <si>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</si>
  <si>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</si>
  <si>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</si>
  <si>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</si>
  <si>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</si>
  <si>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</si>
  <si>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</si>
  <si>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</si>
  <si>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</si>
  <si>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</si>
  <si>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</si>
  <si>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</si>
  <si>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</si>
  <si>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</si>
  <si>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</si>
  <si>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</si>
  <si>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</si>
  <si>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</si>
  <si>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</si>
  <si>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</si>
  <si>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</si>
  <si>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</si>
  <si>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</si>
  <si>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</si>
  <si>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</si>
  <si>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</si>
  <si>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</si>
  <si>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</si>
  <si>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</si>
  <si>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</si>
  <si>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</si>
  <si>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</si>
  <si>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</si>
  <si>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</si>
  <si>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</si>
  <si>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</si>
  <si>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</si>
  <si>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</si>
  <si>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</si>
  <si>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</si>
  <si>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</si>
  <si>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</si>
  <si>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</si>
  <si>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</si>
  <si>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</si>
  <si>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</si>
  <si>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</si>
  <si>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</si>
  <si>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</si>
  <si>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</si>
  <si>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</si>
  <si>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</si>
  <si>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</si>
  <si>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</si>
  <si>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</si>
  <si>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</si>
  <si>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</si>
  <si>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</si>
  <si>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</si>
  <si>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</si>
  <si>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</si>
  <si>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</si>
  <si>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</si>
  <si>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</si>
  <si>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</si>
  <si>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</si>
  <si>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</si>
  <si>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</si>
  <si>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</si>
  <si>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</si>
  <si>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</si>
  <si>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</si>
  <si>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</si>
  <si>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</si>
  <si>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</si>
  <si>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</si>
  <si>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</si>
  <si>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</si>
  <si>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</si>
  <si>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</si>
  <si>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</si>
  <si>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</si>
  <si>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</si>
  <si>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</si>
  <si>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</si>
  <si>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</si>
  <si>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</si>
  <si>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</si>
  <si>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</si>
  <si>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</si>
  <si>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</si>
  <si>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</si>
  <si>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</si>
  <si>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</si>
  <si>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</si>
  <si>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</si>
  <si>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</si>
  <si>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</si>
  <si>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</si>
  <si>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</si>
  <si>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</si>
  <si>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</si>
  <si>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</si>
  <si>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</si>
  <si>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</si>
  <si>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</si>
  <si>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</si>
  <si>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</si>
  <si>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</si>
  <si>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</si>
  <si>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</si>
  <si>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</si>
  <si>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</si>
  <si>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</si>
  <si>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</si>
  <si>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</si>
  <si>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</si>
  <si>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</si>
  <si>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</si>
  <si>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</si>
  <si>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</si>
  <si>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</si>
  <si>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</si>
  <si>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</si>
  <si>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</si>
  <si>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</si>
  <si>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</si>
  <si>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</si>
  <si>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</si>
  <si>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</si>
  <si>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</si>
  <si>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</si>
  <si>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</si>
  <si>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</si>
  <si>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</si>
  <si>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</si>
  <si>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</si>
  <si>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</si>
  <si>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</si>
  <si>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</si>
  <si>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</si>
  <si>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</si>
  <si>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</si>
  <si>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</si>
  <si>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</si>
  <si>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</si>
  <si>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</si>
  <si>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</si>
  <si>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</si>
  <si>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</si>
  <si>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</si>
  <si>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</si>
  <si>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</si>
  <si>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</si>
  <si>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</si>
  <si>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</si>
  <si>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</si>
  <si>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</si>
  <si>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</si>
  <si>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</si>
  <si>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</si>
  <si>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</si>
  <si>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</si>
  <si>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</si>
  <si>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</si>
  <si>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</si>
  <si>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</si>
  <si>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</si>
  <si>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</si>
  <si>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</si>
  <si>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</si>
  <si>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</si>
  <si>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</si>
  <si>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</si>
  <si>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</si>
  <si>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</si>
  <si>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</si>
  <si>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</si>
  <si>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</si>
  <si>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</si>
  <si>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</si>
  <si>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</si>
  <si>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</si>
  <si>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</si>
  <si>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</si>
  <si>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</si>
  <si>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</si>
  <si>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</si>
  <si>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</si>
  <si>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</si>
  <si>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</si>
  <si>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</si>
  <si>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</si>
  <si>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</si>
  <si>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</si>
  <si>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</si>
  <si>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</si>
  <si>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</si>
  <si>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</si>
  <si>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</si>
  <si>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</si>
  <si>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</si>
  <si>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</si>
  <si>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</si>
  <si>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</si>
  <si>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</si>
  <si>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</si>
  <si>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</si>
  <si>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</si>
  <si>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</si>
  <si>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</si>
  <si>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</si>
  <si>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</si>
  <si>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</si>
  <si>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</si>
  <si>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</si>
  <si>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</si>
  <si>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</si>
  <si>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</si>
  <si>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</si>
  <si>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</si>
  <si>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</si>
  <si>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</si>
  <si>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</si>
  <si>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</si>
  <si>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</si>
  <si>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</si>
  <si>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</si>
  <si>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</si>
  <si>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</si>
  <si>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</si>
  <si>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</si>
  <si>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</si>
  <si>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</si>
  <si>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</si>
  <si>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</si>
  <si>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</si>
  <si>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</si>
  <si>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</si>
  <si>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</si>
  <si>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</si>
  <si>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</si>
  <si>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</si>
  <si>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</si>
  <si>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</si>
  <si>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</si>
  <si>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</si>
  <si>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</si>
  <si>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</si>
  <si>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</si>
  <si>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</si>
  <si>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</si>
  <si>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</si>
  <si>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</si>
  <si>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</si>
  <si>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</si>
  <si>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</si>
  <si>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</si>
  <si>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</si>
  <si>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</si>
  <si>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</si>
  <si>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</si>
  <si>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</si>
  <si>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</si>
  <si>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</si>
  <si>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</si>
  <si>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</si>
  <si>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</si>
  <si>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</si>
  <si>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</si>
  <si>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</si>
  <si>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</si>
  <si>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</si>
  <si>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</si>
  <si>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</si>
  <si>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</si>
  <si>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</si>
  <si>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</si>
  <si>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</si>
  <si>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</si>
  <si>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</si>
  <si>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</si>
  <si>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</si>
  <si>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</si>
  <si>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</si>
  <si>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</si>
  <si>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</si>
  <si>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</si>
  <si>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</si>
  <si>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</si>
  <si>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</si>
  <si>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</si>
  <si>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</si>
  <si>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</si>
  <si>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</si>
  <si>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</si>
  <si>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</si>
  <si>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</si>
  <si>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</si>
  <si>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</si>
  <si>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</si>
  <si>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</si>
  <si>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</si>
  <si>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</si>
  <si>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</si>
  <si>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</si>
  <si>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</si>
  <si>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</si>
  <si>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</si>
  <si>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</si>
  <si>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</si>
  <si>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</si>
  <si>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</si>
  <si>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</si>
  <si>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</si>
  <si>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</si>
  <si>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</si>
  <si>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</si>
  <si>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</si>
  <si>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</si>
  <si>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</si>
  <si>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</si>
  <si>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</si>
  <si>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</si>
  <si>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</si>
  <si>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</si>
  <si>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</si>
  <si>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</si>
  <si>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</si>
  <si>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</si>
  <si>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</si>
  <si>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</si>
  <si>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</si>
  <si>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</si>
  <si>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</si>
  <si>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</si>
  <si>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</si>
  <si>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</si>
  <si>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</si>
  <si>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</si>
  <si>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</si>
  <si>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</si>
  <si>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</si>
  <si>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</si>
  <si>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</si>
  <si>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</si>
  <si>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</si>
  <si>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</si>
  <si>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</si>
  <si>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</si>
  <si>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</si>
  <si>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</si>
  <si>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</si>
  <si>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</si>
  <si>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</si>
  <si>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</si>
  <si>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</si>
  <si>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</si>
  <si>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</si>
  <si>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</si>
  <si>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</si>
  <si>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</si>
  <si>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</si>
  <si>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</si>
  <si>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</si>
  <si>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</si>
  <si>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</si>
  <si>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</si>
  <si>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</si>
  <si>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</si>
  <si>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</si>
  <si>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</si>
  <si>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</si>
  <si>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</si>
  <si>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</si>
  <si>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</si>
  <si>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</si>
  <si>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</si>
  <si>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</si>
  <si>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</si>
  <si>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</si>
  <si>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</si>
  <si>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</si>
  <si>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</si>
  <si>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</si>
  <si>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</si>
  <si>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</si>
  <si>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</si>
  <si>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</si>
  <si>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</si>
  <si>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</si>
  <si>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</si>
  <si>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</si>
  <si>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</si>
  <si>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</si>
  <si>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</si>
  <si>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</si>
  <si>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</si>
  <si>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</si>
  <si>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</si>
  <si>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</si>
  <si>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</si>
  <si>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</si>
  <si>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</si>
  <si>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</si>
  <si>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</si>
  <si>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</si>
  <si>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</si>
  <si>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</si>
  <si>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</si>
  <si>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</si>
  <si>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</si>
  <si>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</si>
  <si>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</si>
  <si>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</si>
  <si>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</si>
  <si>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</si>
  <si>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</si>
  <si>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</si>
  <si>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</si>
  <si>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</si>
  <si>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</si>
  <si>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</si>
  <si>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</si>
  <si>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</si>
  <si>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</si>
  <si>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</si>
  <si>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</si>
  <si>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</si>
  <si>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</si>
  <si>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</si>
  <si>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</si>
  <si>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</si>
  <si>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</si>
  <si>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</si>
  <si>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</si>
  <si>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</si>
  <si>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</si>
  <si>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</si>
  <si>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</si>
  <si>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</si>
  <si>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</si>
  <si>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</si>
  <si>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</si>
  <si>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</si>
  <si>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</si>
  <si>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</si>
  <si>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</si>
  <si>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</si>
  <si>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</si>
  <si>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</si>
  <si>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</si>
  <si>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</si>
  <si>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</si>
  <si>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</si>
  <si>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</si>
  <si>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</si>
  <si>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</si>
  <si>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</si>
  <si>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</si>
  <si>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</si>
  <si>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</si>
  <si>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</si>
  <si>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</si>
  <si>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</si>
  <si>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</si>
  <si>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</si>
  <si>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</si>
  <si>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</si>
  <si>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</si>
  <si>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</si>
  <si>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</si>
  <si>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</si>
  <si>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</si>
  <si>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</si>
  <si>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</si>
  <si>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</si>
  <si>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</si>
  <si>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</si>
  <si>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</si>
  <si>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</si>
  <si>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</si>
  <si>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</si>
  <si>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</si>
  <si>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</si>
  <si>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</si>
  <si>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</si>
  <si>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</si>
  <si>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</si>
  <si>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</si>
  <si>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</si>
  <si>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</si>
  <si>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</si>
  <si>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</si>
  <si>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</si>
  <si>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</si>
  <si>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</si>
  <si>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</si>
  <si>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</si>
  <si>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</si>
  <si>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</si>
  <si>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</si>
  <si>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</si>
  <si>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</si>
  <si>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</si>
  <si>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</si>
  <si>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</si>
  <si>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</si>
  <si>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</si>
  <si>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</si>
  <si>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</si>
  <si>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</si>
  <si>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</si>
  <si>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</si>
  <si>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</si>
  <si>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</si>
  <si>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</si>
  <si>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</si>
  <si>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</si>
  <si>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</si>
  <si>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</si>
  <si>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</si>
  <si>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</si>
  <si>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</si>
  <si>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</si>
  <si>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</si>
  <si>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</si>
  <si>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</si>
  <si>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</si>
  <si>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</si>
  <si>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</si>
  <si>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</si>
  <si>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</si>
  <si>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</si>
  <si>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</si>
  <si>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</si>
  <si>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</si>
  <si>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</si>
  <si>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</si>
  <si>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</si>
  <si>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</si>
  <si>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</si>
  <si>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</si>
  <si>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</si>
  <si>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</si>
  <si>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</si>
  <si>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</si>
  <si>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</si>
  <si>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</si>
  <si>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</si>
  <si>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</si>
  <si>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</si>
  <si>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</si>
  <si>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</si>
  <si>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</si>
  <si>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</si>
  <si>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</si>
  <si>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</si>
  <si>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</si>
  <si>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</si>
  <si>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</si>
  <si>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</si>
  <si>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</si>
  <si>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</si>
  <si>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</si>
  <si>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</si>
  <si>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</si>
  <si>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</si>
  <si>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</si>
  <si>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</si>
  <si>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</si>
  <si>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</si>
  <si>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</si>
  <si>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</si>
  <si>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</si>
  <si>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</si>
  <si>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</si>
  <si>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</si>
  <si>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</si>
  <si>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</si>
  <si>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</si>
  <si>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</si>
  <si>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</si>
  <si>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</si>
  <si>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</si>
  <si>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</si>
  <si>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</si>
  <si>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</si>
  <si>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</si>
  <si>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</si>
  <si>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</si>
  <si>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</si>
  <si>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</si>
  <si>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</si>
  <si>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</si>
  <si>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</si>
  <si>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</si>
  <si>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</si>
  <si>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</si>
  <si>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</si>
  <si>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</si>
  <si>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</si>
  <si>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</si>
  <si>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</si>
  <si>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</si>
  <si>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</si>
  <si>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</si>
  <si>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</si>
  <si>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</si>
  <si>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</si>
  <si>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</si>
  <si>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</si>
  <si>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</si>
  <si>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</si>
  <si>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</si>
  <si>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</si>
  <si>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</si>
  <si>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</si>
  <si>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</si>
  <si>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</si>
  <si>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</si>
  <si>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</si>
  <si>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</si>
  <si>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</si>
  <si>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</si>
  <si>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</si>
  <si>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</si>
  <si>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</si>
  <si>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</si>
  <si>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</si>
  <si>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</si>
  <si>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</si>
  <si>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</si>
  <si>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</si>
  <si>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</si>
  <si>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</si>
  <si>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</si>
  <si>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</si>
  <si>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</si>
  <si>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</si>
  <si>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</si>
  <si>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</si>
  <si>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</si>
  <si>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</si>
  <si>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</si>
  <si>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</si>
  <si>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</si>
  <si>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</si>
  <si>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</si>
  <si>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</si>
  <si>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</si>
  <si>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</si>
  <si>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</si>
  <si>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</si>
  <si>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</si>
  <si>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</si>
  <si>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</si>
  <si>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</si>
  <si>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</si>
  <si>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</si>
  <si>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</si>
  <si>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</si>
  <si>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</si>
  <si>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</si>
  <si>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</si>
  <si>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</si>
  <si>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</si>
  <si>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</si>
  <si>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</si>
  <si>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</si>
  <si>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</si>
  <si>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</si>
  <si>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</si>
  <si>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</si>
  <si>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</si>
  <si>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</si>
  <si>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</si>
  <si>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</si>
  <si>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</si>
  <si>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</si>
  <si>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</si>
  <si>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</si>
  <si>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</si>
  <si>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</si>
  <si>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</si>
  <si>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</si>
  <si>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</si>
  <si>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</si>
  <si>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</si>
  <si>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</si>
  <si>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</si>
  <si>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</si>
  <si>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</si>
  <si>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</si>
  <si>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</si>
  <si>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</si>
  <si>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</si>
  <si>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</si>
  <si>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</si>
  <si>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</si>
  <si>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</si>
  <si>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</si>
  <si>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</si>
  <si>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</si>
  <si>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</si>
  <si>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</si>
  <si>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</si>
  <si>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</si>
  <si>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</si>
  <si>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</si>
  <si>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</si>
  <si>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</si>
  <si>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</si>
  <si>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</si>
  <si>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</si>
  <si>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</si>
  <si>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</si>
  <si>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</si>
  <si>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</si>
  <si>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</si>
  <si>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</si>
  <si>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</si>
  <si>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</si>
  <si>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</si>
  <si>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</si>
  <si>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</si>
  <si>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</si>
  <si>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</si>
  <si>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</si>
  <si>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</si>
  <si>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</si>
  <si>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</si>
  <si>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</si>
  <si>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</si>
  <si>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</si>
  <si>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</si>
  <si>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</si>
  <si>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</si>
  <si>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</si>
  <si>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</si>
  <si>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</si>
  <si>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</si>
  <si>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</si>
  <si>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</si>
  <si>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</si>
  <si>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</si>
  <si>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</si>
  <si>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</si>
  <si>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</si>
  <si>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</si>
  <si>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</si>
  <si>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</si>
  <si>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</si>
  <si>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</si>
  <si>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</si>
  <si>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</si>
  <si>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</si>
  <si>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</si>
  <si>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</si>
  <si>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</si>
  <si>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</si>
  <si>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</si>
  <si>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</si>
  <si>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</si>
  <si>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</si>
  <si>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</si>
  <si>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</si>
  <si>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</si>
  <si>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</si>
  <si>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</si>
  <si>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</si>
  <si>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</si>
  <si>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</si>
  <si>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</si>
  <si>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</si>
  <si>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</si>
  <si>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</si>
  <si>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</si>
  <si>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</si>
  <si>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</si>
  <si>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</si>
  <si>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</si>
  <si>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</si>
  <si>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</si>
  <si>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</si>
  <si>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</si>
  <si>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</si>
  <si>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</si>
  <si>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</si>
  <si>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</si>
  <si>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</si>
  <si>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</si>
  <si>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</si>
  <si>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</si>
  <si>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</si>
  <si>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</si>
  <si>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</si>
  <si>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</si>
  <si>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</si>
  <si>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</si>
  <si>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</si>
  <si>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</si>
  <si>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</si>
  <si>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</si>
  <si>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</si>
  <si>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</si>
  <si>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</si>
  <si>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</si>
  <si>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</si>
  <si>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</si>
  <si>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</si>
  <si>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</si>
  <si>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</si>
  <si>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</si>
  <si>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</si>
  <si>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</si>
  <si>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</si>
  <si>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</si>
  <si>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</si>
  <si>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</si>
  <si>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</si>
  <si>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</si>
  <si>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</si>
  <si>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</si>
  <si>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</si>
  <si>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</si>
  <si>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</si>
  <si>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</si>
  <si>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</si>
  <si>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</si>
  <si>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</si>
  <si>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</si>
  <si>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</si>
  <si>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</si>
  <si>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</si>
  <si>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</si>
  <si>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</si>
  <si>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</si>
  <si>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</si>
  <si>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</si>
  <si>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</si>
  <si>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</si>
  <si>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</si>
  <si>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</si>
  <si>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</si>
  <si>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</si>
  <si>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</si>
  <si>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</si>
  <si>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</si>
  <si>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</si>
  <si>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</si>
  <si>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</si>
  <si>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</si>
  <si>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</si>
  <si>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</si>
  <si>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</si>
  <si>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</si>
  <si>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</si>
  <si>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</si>
  <si>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</si>
  <si>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</si>
  <si>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</si>
  <si>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</si>
  <si>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</si>
  <si>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</si>
  <si>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</si>
  <si>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</si>
  <si>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</si>
  <si>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</si>
  <si>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</si>
  <si>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</si>
  <si>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</si>
  <si>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</si>
  <si>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</si>
  <si>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</si>
  <si>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</si>
  <si>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</si>
  <si>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</si>
  <si>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</si>
  <si>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</si>
  <si>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</si>
  <si>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</si>
  <si>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</si>
  <si>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</si>
  <si>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</si>
  <si>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</si>
  <si>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</si>
  <si>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</si>
  <si>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</si>
  <si>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</si>
  <si>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</si>
  <si>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</si>
  <si>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</si>
  <si>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</si>
  <si>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</si>
  <si>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</si>
  <si>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</si>
  <si>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</si>
  <si>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</si>
  <si>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</si>
  <si>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</si>
  <si>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</si>
  <si>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</si>
  <si>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</si>
  <si>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</si>
  <si>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</si>
  <si>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</si>
  <si>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</si>
  <si>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</si>
  <si>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</si>
  <si>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</si>
  <si>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</si>
  <si>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</si>
  <si>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</si>
  <si>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</si>
  <si>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</si>
  <si>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</si>
  <si>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</si>
  <si>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</si>
  <si>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</si>
  <si>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</si>
  <si>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</si>
  <si>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</si>
  <si>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</si>
  <si>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</si>
  <si>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</si>
  <si>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</si>
  <si>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</si>
  <si>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</si>
  <si>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</si>
  <si>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</si>
  <si>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</si>
  <si>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</si>
  <si>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</si>
  <si>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</si>
  <si>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</si>
  <si>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</si>
  <si>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</si>
  <si>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</si>
  <si>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</si>
  <si>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</si>
  <si>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</si>
  <si>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</si>
  <si>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</si>
  <si>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</si>
  <si>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</si>
  <si>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</si>
  <si>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</si>
  <si>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</si>
  <si>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</si>
  <si>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</si>
  <si>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</si>
  <si>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</si>
  <si>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</si>
  <si>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</si>
  <si>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</si>
  <si>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</si>
  <si>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</si>
  <si>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</si>
  <si>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</si>
  <si>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</si>
  <si>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</si>
  <si>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</si>
  <si>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</si>
  <si>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</si>
  <si>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</si>
  <si>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</si>
  <si>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</si>
  <si>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</si>
  <si>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</si>
  <si>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</si>
  <si>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</si>
  <si>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</si>
  <si>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</si>
  <si>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</si>
  <si>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</si>
  <si>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</si>
  <si>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</si>
  <si>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</si>
  <si>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</si>
  <si>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</si>
  <si>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</si>
  <si>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</si>
  <si>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</si>
  <si>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</si>
  <si>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</si>
  <si>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</si>
  <si>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</si>
  <si>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</si>
  <si>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</si>
  <si>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</si>
  <si>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</si>
  <si>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</si>
  <si>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</si>
  <si>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</si>
  <si>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</si>
  <si>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</si>
  <si>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</si>
  <si>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</si>
  <si>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</si>
  <si>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</si>
  <si>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</si>
  <si>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</si>
  <si>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</si>
  <si>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</si>
  <si>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</si>
  <si>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</si>
  <si>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</si>
  <si>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</si>
  <si>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</si>
  <si>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</si>
  <si>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</si>
  <si>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</si>
  <si>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</si>
  <si>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</si>
  <si>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</si>
  <si>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</si>
  <si>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</si>
  <si>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</si>
  <si>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</si>
  <si>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</si>
  <si>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</si>
  <si>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</si>
  <si>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</si>
  <si>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</si>
  <si>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</si>
  <si>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</si>
  <si>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</si>
  <si>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</si>
  <si>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</si>
  <si>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</si>
  <si>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</si>
  <si>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</si>
  <si>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</si>
  <si>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</si>
  <si>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</si>
  <si>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</si>
  <si>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</si>
  <si>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</si>
  <si>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</si>
  <si>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</si>
  <si>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</si>
  <si>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</si>
  <si>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</si>
  <si>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</si>
  <si>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</si>
  <si>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</si>
  <si>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</si>
  <si>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</si>
  <si>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</si>
  <si>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</si>
  <si>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</si>
  <si>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</si>
  <si>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</si>
  <si>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</si>
  <si>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</si>
  <si>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</si>
  <si>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</si>
  <si>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</si>
  <si>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</si>
  <si>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</si>
  <si>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</si>
  <si>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</si>
  <si>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</si>
  <si>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</si>
  <si>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</si>
  <si>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</si>
  <si>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</si>
  <si>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</si>
  <si>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</si>
  <si>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</si>
  <si>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</si>
  <si>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</si>
  <si>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</si>
  <si>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</si>
  <si>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</si>
  <si>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</si>
  <si>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</si>
  <si>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</si>
  <si>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</si>
  <si>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</si>
  <si>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</si>
  <si>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</si>
  <si>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</si>
  <si>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</si>
  <si>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</si>
  <si>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</si>
  <si>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</si>
  <si>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</si>
  <si>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</si>
  <si>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</si>
  <si>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</si>
  <si>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</si>
  <si>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</si>
  <si>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</si>
  <si>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</si>
  <si>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</si>
  <si>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</si>
  <si>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</si>
  <si>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</si>
  <si>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</si>
  <si>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</si>
  <si>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</si>
  <si>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</si>
  <si>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</si>
  <si>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</si>
  <si>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</si>
  <si>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</si>
  <si>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</si>
  <si>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</si>
  <si>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</si>
  <si>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</si>
  <si>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</si>
  <si>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</si>
  <si>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</si>
  <si>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</si>
  <si>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</si>
  <si>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</si>
  <si>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</si>
  <si>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</si>
  <si>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</si>
  <si>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</si>
  <si>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</si>
  <si>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</si>
  <si>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</si>
  <si>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</si>
  <si>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</si>
  <si>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</si>
  <si>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</si>
  <si>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</si>
  <si>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</si>
  <si>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</si>
  <si>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</si>
  <si>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</si>
  <si>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</si>
  <si>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</si>
  <si>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</si>
  <si>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</si>
  <si>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</si>
  <si>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</si>
  <si>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</si>
  <si>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</si>
  <si>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</si>
  <si>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</si>
  <si>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</si>
  <si>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</si>
  <si>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</si>
  <si>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</si>
  <si>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</si>
  <si>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</si>
  <si>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</si>
  <si>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</si>
  <si>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</si>
  <si>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</si>
  <si>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</si>
  <si>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</si>
  <si>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</si>
  <si>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</si>
  <si>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</si>
  <si>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</si>
  <si>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</si>
  <si>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</si>
  <si>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</si>
  <si>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</si>
  <si>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</si>
  <si>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</si>
  <si>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</si>
  <si>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</si>
  <si>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</si>
  <si>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</si>
  <si>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</si>
  <si>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</si>
  <si>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</si>
  <si>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</si>
  <si>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</si>
  <si>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</si>
  <si>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</si>
  <si>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</si>
  <si>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</si>
  <si>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</si>
  <si>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</si>
  <si>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</si>
  <si>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</si>
  <si>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</si>
  <si>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</si>
  <si>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</si>
  <si>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</si>
  <si>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</si>
  <si>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</si>
  <si>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</si>
  <si>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</si>
  <si>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</si>
  <si>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</si>
  <si>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</si>
  <si>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</si>
  <si>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</si>
  <si>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</si>
  <si>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</si>
  <si>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</si>
  <si>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</si>
  <si>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</si>
  <si>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</si>
  <si>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</si>
  <si>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</si>
  <si>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</si>
  <si>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</si>
  <si>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</si>
  <si>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</si>
  <si>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</si>
  <si>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</si>
  <si>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</si>
  <si>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</si>
  <si>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</si>
  <si>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</si>
  <si>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</si>
  <si>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</si>
  <si>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</si>
  <si>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</si>
  <si>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</si>
  <si>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</si>
  <si>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</si>
  <si>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</si>
  <si>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</si>
  <si>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</si>
  <si>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</si>
  <si>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</si>
  <si>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</si>
  <si>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</si>
  <si>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</si>
  <si>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</si>
  <si>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</si>
  <si>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</si>
  <si>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</si>
  <si>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</si>
  <si>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</si>
  <si>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</si>
  <si>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</si>
  <si>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</si>
  <si>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</si>
  <si>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</si>
  <si>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</si>
  <si>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</si>
  <si>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</si>
  <si>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</si>
  <si>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</si>
  <si>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</si>
  <si>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</si>
  <si>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</si>
  <si>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</si>
  <si>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</si>
  <si>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</si>
  <si>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</si>
  <si>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</si>
  <si>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</si>
  <si>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</si>
  <si>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</si>
  <si>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</si>
  <si>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</si>
  <si>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</si>
  <si>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</si>
  <si>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</si>
  <si>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</si>
  <si>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</si>
  <si>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</si>
  <si>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</si>
  <si>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</si>
  <si>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</si>
  <si>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</si>
  <si>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</si>
  <si>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</si>
  <si>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</si>
  <si>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</si>
  <si>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</si>
  <si>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</si>
  <si>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</si>
  <si>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</si>
  <si>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</si>
  <si>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</si>
  <si>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</si>
  <si>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</si>
  <si>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</si>
  <si>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</si>
  <si>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</si>
  <si>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</si>
  <si>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</si>
  <si>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</si>
  <si>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</si>
  <si>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</si>
  <si>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</si>
  <si>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</si>
  <si>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</si>
  <si>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</si>
  <si>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</si>
  <si>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</si>
  <si>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</si>
  <si>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</si>
  <si>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</si>
  <si>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</si>
  <si>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</si>
  <si>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</si>
  <si>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</si>
  <si>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</si>
  <si>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</si>
  <si>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</si>
  <si>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</si>
  <si>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</si>
  <si>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</si>
  <si>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</si>
  <si>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</si>
  <si>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</si>
  <si>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</si>
  <si>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</si>
  <si>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</si>
  <si>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</si>
  <si>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</si>
  <si>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</si>
  <si>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</si>
  <si>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</si>
  <si>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</si>
  <si>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</si>
  <si>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</si>
  <si>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</si>
  <si>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</si>
  <si>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</si>
  <si>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</si>
  <si>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</si>
  <si>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</si>
  <si>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</si>
  <si>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</si>
  <si>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</si>
  <si>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</si>
  <si>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</si>
  <si>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</si>
  <si>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</si>
  <si>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</si>
  <si>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</si>
  <si>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</si>
  <si>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</si>
  <si>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</si>
  <si>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</si>
  <si>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</si>
  <si>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</si>
  <si>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</si>
  <si>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</si>
  <si>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</si>
  <si>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</si>
  <si>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</si>
  <si>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</si>
  <si>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</si>
  <si>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</si>
  <si>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</si>
  <si>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</si>
  <si>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</si>
  <si>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</si>
  <si>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</si>
  <si>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</si>
  <si>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</si>
  <si>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</si>
  <si>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</si>
  <si>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</si>
  <si>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</si>
  <si>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</si>
  <si>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</si>
  <si>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</si>
  <si>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</si>
  <si>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</si>
  <si>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</si>
  <si>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</si>
  <si>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</si>
  <si>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</si>
  <si>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</si>
  <si>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</si>
  <si>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</si>
  <si>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</si>
  <si>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</si>
  <si>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</si>
  <si>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</si>
  <si>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</si>
  <si>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</si>
  <si>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</si>
  <si>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</si>
  <si>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</si>
  <si>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</si>
  <si>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</si>
  <si>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</si>
  <si>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</si>
  <si>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</si>
  <si>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</si>
  <si>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</si>
  <si>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</si>
  <si>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</si>
  <si>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</si>
  <si>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</si>
  <si>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</si>
  <si>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</si>
  <si>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</si>
  <si>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</si>
  <si>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</si>
  <si>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</si>
  <si>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</si>
  <si>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</si>
  <si>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</si>
  <si>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</si>
  <si>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</si>
  <si>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</si>
  <si>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</si>
  <si>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</si>
  <si>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</si>
  <si>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</si>
  <si>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</si>
  <si>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</si>
  <si>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</si>
  <si>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</si>
  <si>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</si>
  <si>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</si>
  <si>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</si>
  <si>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</si>
  <si>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</si>
  <si>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</si>
  <si>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</si>
  <si>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</si>
  <si>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</si>
  <si>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</si>
  <si>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</si>
  <si>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</si>
  <si>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</si>
  <si>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</si>
  <si>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</si>
  <si>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</si>
  <si>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</si>
  <si>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</si>
  <si>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</si>
  <si>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</si>
  <si>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</si>
  <si>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</si>
  <si>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</si>
  <si>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</si>
  <si>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</si>
  <si>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</si>
  <si>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</si>
  <si>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</si>
  <si>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</si>
  <si>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</si>
  <si>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</si>
  <si>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</si>
  <si>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</si>
  <si>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</si>
  <si>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</si>
  <si>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</si>
  <si>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</si>
  <si>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</si>
  <si>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</si>
  <si>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</si>
  <si>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</si>
  <si>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</si>
  <si>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</si>
  <si>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</si>
  <si>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</si>
  <si>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</si>
  <si>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</si>
  <si>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</si>
  <si>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</si>
  <si>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</si>
  <si>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</si>
  <si>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</si>
  <si>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</si>
  <si>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</si>
  <si>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</si>
  <si>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</si>
  <si>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</si>
  <si>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</si>
  <si>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</si>
  <si>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</si>
  <si>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</si>
  <si>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</si>
  <si>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</si>
  <si>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</si>
  <si>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</si>
  <si>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</si>
  <si>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</si>
  <si>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</si>
  <si>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</si>
  <si>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</si>
  <si>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</si>
  <si>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</si>
  <si>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</si>
  <si>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</si>
  <si>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</si>
  <si>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</si>
  <si>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</si>
  <si>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</si>
  <si>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</si>
  <si>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</si>
  <si>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</si>
  <si>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</si>
  <si>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</si>
  <si>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</si>
  <si>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</si>
  <si>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</si>
  <si>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</si>
  <si>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</si>
  <si>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</si>
  <si>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</si>
  <si>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</si>
  <si>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</si>
  <si>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</si>
  <si>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</si>
  <si>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</si>
  <si>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</si>
  <si>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</si>
  <si>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</si>
  <si>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</si>
  <si>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</si>
  <si>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</si>
  <si>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</si>
  <si>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</si>
  <si>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</si>
  <si>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</si>
  <si>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</si>
  <si>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</si>
  <si>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</si>
  <si>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</si>
  <si>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</si>
  <si>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</si>
  <si>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</si>
  <si>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</si>
  <si>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</si>
  <si>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</si>
  <si>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</si>
  <si>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</si>
  <si>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</si>
  <si>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</si>
  <si>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</si>
  <si>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</si>
  <si>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</si>
  <si>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</si>
  <si>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</si>
  <si>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</si>
  <si>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</si>
  <si>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</si>
  <si>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</si>
  <si>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</si>
  <si>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</si>
  <si>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</si>
  <si>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</si>
  <si>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</si>
  <si>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</si>
  <si>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</si>
  <si>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</si>
  <si>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</si>
  <si>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</si>
  <si>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</si>
  <si>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</si>
  <si>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</si>
  <si>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</si>
  <si>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</si>
  <si>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</si>
  <si>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</si>
  <si>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</si>
  <si>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</si>
  <si>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</si>
  <si>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</si>
  <si>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</si>
  <si>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</si>
  <si>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</si>
  <si>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</si>
  <si>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</si>
  <si>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</si>
  <si>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</si>
  <si>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</si>
  <si>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</si>
  <si>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</si>
  <si>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</si>
  <si>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</si>
  <si>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</si>
  <si>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</si>
  <si>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</si>
  <si>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</si>
  <si>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</si>
  <si>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</si>
  <si>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</si>
  <si>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</si>
  <si>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</si>
  <si>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</si>
  <si>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</si>
  <si>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</si>
  <si>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</si>
  <si>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</si>
  <si>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</si>
  <si>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</si>
  <si>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</si>
  <si>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</si>
  <si>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</si>
  <si>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</si>
  <si>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</si>
  <si>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</si>
  <si>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</si>
  <si>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</si>
  <si>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</si>
  <si>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</si>
  <si>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</si>
  <si>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</si>
  <si>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</si>
  <si>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</si>
  <si>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</si>
  <si>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</si>
  <si>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</si>
  <si>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</si>
  <si>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</si>
  <si>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</si>
  <si>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</si>
  <si>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</si>
  <si>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</si>
  <si>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</si>
  <si>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</si>
  <si>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</si>
  <si>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</si>
  <si>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</si>
  <si>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</si>
  <si>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</si>
  <si>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</si>
  <si>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</si>
  <si>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</si>
  <si>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</si>
  <si>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</si>
  <si>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</si>
  <si>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</si>
  <si>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</si>
  <si>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</si>
  <si>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</si>
  <si>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</si>
  <si>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</si>
  <si>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</si>
  <si>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</si>
  <si>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</si>
  <si>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</si>
  <si>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</si>
  <si>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</si>
  <si>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</si>
  <si>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</si>
  <si>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</si>
  <si>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</si>
  <si>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</si>
  <si>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</si>
  <si>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</si>
  <si>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</si>
  <si>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</si>
  <si>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</si>
  <si>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</si>
  <si>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</si>
  <si>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</si>
  <si>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</si>
  <si>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</si>
  <si>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</si>
  <si>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</si>
  <si>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</si>
  <si>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</si>
  <si>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</si>
  <si>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</si>
  <si>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</si>
  <si>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</si>
  <si>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</si>
  <si>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</si>
  <si>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</si>
  <si>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</si>
  <si>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</si>
  <si>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</si>
  <si>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</si>
  <si>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</si>
  <si>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</si>
  <si>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</si>
  <si>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</si>
  <si>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</si>
  <si>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</si>
  <si>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</si>
  <si>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</si>
  <si>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</si>
  <si>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</si>
  <si>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</si>
  <si>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</si>
  <si>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</si>
  <si>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</si>
  <si>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</si>
  <si>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</si>
  <si>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</si>
  <si>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</si>
  <si>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</si>
  <si>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</si>
  <si>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</si>
  <si>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</si>
  <si>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</si>
  <si>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</si>
  <si>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</si>
  <si>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</si>
  <si>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</si>
  <si>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</si>
  <si>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</si>
  <si>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</si>
  <si>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</si>
  <si>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</si>
  <si>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</si>
  <si>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</si>
  <si>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</si>
  <si>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</si>
  <si>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</si>
  <si>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</si>
  <si>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</si>
  <si>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</si>
  <si>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</si>
  <si>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</si>
  <si>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</si>
  <si>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</si>
  <si>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</si>
  <si>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</si>
  <si>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</si>
  <si>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</si>
  <si>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</si>
  <si>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</si>
  <si>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</si>
  <si>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</si>
  <si>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</si>
  <si>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</si>
  <si>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</si>
  <si>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</si>
  <si>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</si>
  <si>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</si>
  <si>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</si>
  <si>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</si>
  <si>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</si>
  <si>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</si>
  <si>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</si>
  <si>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</si>
  <si>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</si>
  <si>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</si>
  <si>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</si>
  <si>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</si>
  <si>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</si>
  <si>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</si>
  <si>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</si>
  <si>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</si>
  <si>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</si>
  <si>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</si>
  <si>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</si>
  <si>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</si>
  <si>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</si>
  <si>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</si>
  <si>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</si>
  <si>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</si>
  <si>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</si>
  <si>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</si>
  <si>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</si>
  <si>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</si>
  <si>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</si>
  <si>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</si>
  <si>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</si>
  <si>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</si>
  <si>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</si>
  <si>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</si>
  <si>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</si>
  <si>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</si>
  <si>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</si>
  <si>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</si>
  <si>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</si>
  <si>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</si>
  <si>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</si>
  <si>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</si>
  <si>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</si>
  <si>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</si>
  <si>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</si>
  <si>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</si>
  <si>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</si>
  <si>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</si>
  <si>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</si>
  <si>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</si>
  <si>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</si>
  <si>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</si>
  <si>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</si>
  <si>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</si>
  <si>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</si>
  <si>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</si>
  <si>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</si>
  <si>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</si>
  <si>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</si>
  <si>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</si>
  <si>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</si>
  <si>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</si>
  <si>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</si>
  <si>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</si>
  <si>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</si>
  <si>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</si>
  <si>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</si>
  <si>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</si>
  <si>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</si>
  <si>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</si>
  <si>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</si>
  <si>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</si>
  <si>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</si>
  <si>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</si>
  <si>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</si>
  <si>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</si>
  <si>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</si>
  <si>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</si>
  <si>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</si>
  <si>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</si>
  <si>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</si>
  <si>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</si>
  <si>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</si>
  <si>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</si>
  <si>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</si>
  <si>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</si>
  <si>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</si>
  <si>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</si>
  <si>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</si>
  <si>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</si>
  <si>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</si>
  <si>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</si>
  <si>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</si>
  <si>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</si>
  <si>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</si>
  <si>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</si>
  <si>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</si>
  <si>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</si>
  <si>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</si>
  <si>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</si>
  <si>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</si>
  <si>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</si>
  <si>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</si>
  <si>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</si>
  <si>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</si>
  <si>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</si>
  <si>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</si>
  <si>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</si>
  <si>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</si>
  <si>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</si>
  <si>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</si>
  <si>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</si>
  <si>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</si>
  <si>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</si>
  <si>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</si>
  <si>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</si>
  <si>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</si>
  <si>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</si>
  <si>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</si>
  <si>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</si>
  <si>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</si>
  <si>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</si>
  <si>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</si>
  <si>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</si>
  <si>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</si>
  <si>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</si>
  <si>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</si>
  <si>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</si>
  <si>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</si>
  <si>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</si>
  <si>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</si>
  <si>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</si>
  <si>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</si>
  <si>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</si>
  <si>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</si>
  <si>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</si>
  <si>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</si>
  <si>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</si>
  <si>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</si>
  <si>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</si>
  <si>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</si>
  <si>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</si>
  <si>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</si>
  <si>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</si>
  <si>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</si>
  <si>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</si>
  <si>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</si>
  <si>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</si>
  <si>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</si>
  <si>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</si>
  <si>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</si>
  <si>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</si>
  <si>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</si>
  <si>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</si>
  <si>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</si>
  <si>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</si>
  <si>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</si>
  <si>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</si>
  <si>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</si>
  <si>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</si>
  <si>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</si>
  <si>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</si>
  <si>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</si>
  <si>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</si>
  <si>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</si>
  <si>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</si>
  <si>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</si>
  <si>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</si>
  <si>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</si>
  <si>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</si>
  <si>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</si>
  <si>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</si>
  <si>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</si>
  <si>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</si>
  <si>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</si>
  <si>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</si>
  <si>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</si>
  <si>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</si>
  <si>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</si>
  <si>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</si>
  <si>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</si>
  <si>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</si>
  <si>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</si>
  <si>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</si>
  <si>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</si>
  <si>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</si>
  <si>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</si>
  <si>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</si>
  <si>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</si>
  <si>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</si>
  <si>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</si>
  <si>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</si>
  <si>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</si>
  <si>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</si>
  <si>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</si>
  <si>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</si>
  <si>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</si>
  <si>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</si>
  <si>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</si>
  <si>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</si>
  <si>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</si>
  <si>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</si>
  <si>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</si>
  <si>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</si>
  <si>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</si>
  <si>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</si>
  <si>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</si>
  <si>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</si>
  <si>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</si>
  <si>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</si>
  <si>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</si>
  <si>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</si>
  <si>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</si>
  <si>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</si>
  <si>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</si>
  <si>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</si>
  <si>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</si>
  <si>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</si>
  <si>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</si>
  <si>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</si>
  <si>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</si>
  <si>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</si>
  <si>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</si>
  <si>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</si>
  <si>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</si>
  <si>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</si>
  <si>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</si>
  <si>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</si>
  <si>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</si>
  <si>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</si>
  <si>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</si>
  <si>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</si>
  <si>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</si>
  <si>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</si>
  <si>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</si>
  <si>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</si>
  <si>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</si>
  <si>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</si>
  <si>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</si>
  <si>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</si>
  <si>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</si>
  <si>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</si>
  <si>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</si>
  <si>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</si>
  <si>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</si>
  <si>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</si>
  <si>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</si>
  <si>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</si>
  <si>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</si>
  <si>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</si>
  <si>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</si>
  <si>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</si>
  <si>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</si>
  <si>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</si>
  <si>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</si>
  <si>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</si>
  <si>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</si>
  <si>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</si>
  <si>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</si>
  <si>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</si>
  <si>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</si>
  <si>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</si>
  <si>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</si>
  <si>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</si>
  <si>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</si>
  <si>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</si>
  <si>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</si>
  <si>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</si>
  <si>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</si>
  <si>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</si>
  <si>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</si>
  <si>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</si>
  <si>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</si>
  <si>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</si>
  <si>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</si>
  <si>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</si>
  <si>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</si>
  <si>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</si>
  <si>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</si>
  <si>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</si>
  <si>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</si>
  <si>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</si>
  <si>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</si>
  <si>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</si>
  <si>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</si>
  <si>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</si>
  <si>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</si>
  <si>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</si>
  <si>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</si>
  <si>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</si>
  <si>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</si>
  <si>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</si>
  <si>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</si>
  <si>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</si>
  <si>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</si>
  <si>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</si>
  <si>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</si>
  <si>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</si>
  <si>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</si>
  <si>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</si>
  <si>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</si>
  <si>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</si>
  <si>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</si>
  <si>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</si>
  <si>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</si>
  <si>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</si>
  <si>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</si>
  <si>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</si>
  <si>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</si>
  <si>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</si>
  <si>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</si>
  <si>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</si>
  <si>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</si>
  <si>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</si>
  <si>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</si>
  <si>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</si>
  <si>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</si>
  <si>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</si>
  <si>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</si>
  <si>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</si>
  <si>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</si>
  <si>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</si>
  <si>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</si>
  <si>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</si>
  <si>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</si>
  <si>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</si>
  <si>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</si>
  <si>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</si>
  <si>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</si>
  <si>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</si>
  <si>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</si>
  <si>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</si>
  <si>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</si>
  <si>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</si>
  <si>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</si>
  <si>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</si>
  <si>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</si>
  <si>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</si>
  <si>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</si>
  <si>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</si>
  <si>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</si>
  <si>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</si>
  <si>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</si>
  <si>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</si>
  <si>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</si>
  <si>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</si>
  <si>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</si>
  <si>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</si>
  <si>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</si>
  <si>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</si>
  <si>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</si>
  <si>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</si>
  <si>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</si>
  <si>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</si>
  <si>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</si>
  <si>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</si>
  <si>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</si>
  <si>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</si>
  <si>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</si>
  <si>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</si>
  <si>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</si>
  <si>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</si>
  <si>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</si>
  <si>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</si>
  <si>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</si>
  <si>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</si>
  <si>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</si>
  <si>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</si>
  <si>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</si>
  <si>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</si>
  <si>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</si>
  <si>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</si>
  <si>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</si>
  <si>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</si>
  <si>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</si>
  <si>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</si>
  <si>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</si>
  <si>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</si>
  <si>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</si>
  <si>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</si>
  <si>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</si>
  <si>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</si>
  <si>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</si>
  <si>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</si>
  <si>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</si>
  <si>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</si>
  <si>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</si>
  <si>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</si>
  <si>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</si>
  <si>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</si>
  <si>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</si>
  <si>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</si>
  <si>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</si>
  <si>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</si>
  <si>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</si>
  <si>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</si>
  <si>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</si>
  <si>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</si>
  <si>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</si>
  <si>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</si>
  <si>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</si>
  <si>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</si>
  <si>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</si>
  <si>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</si>
  <si>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</si>
  <si>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</si>
  <si>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</si>
  <si>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</si>
  <si>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</si>
  <si>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</si>
  <si>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</si>
  <si>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</si>
  <si>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</si>
  <si>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</si>
  <si>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</si>
  <si>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</si>
  <si>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</si>
  <si>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</si>
  <si>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</si>
  <si>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</si>
  <si>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</si>
  <si>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</si>
  <si>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</si>
  <si>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</si>
  <si>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</si>
  <si>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</si>
  <si>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</si>
  <si>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</si>
  <si>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</si>
  <si>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</si>
  <si>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</si>
  <si>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</si>
  <si>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</si>
  <si>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</si>
  <si>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</si>
  <si>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</si>
  <si>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</si>
  <si>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</si>
  <si>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</si>
  <si>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</si>
  <si>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</si>
  <si>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</si>
  <si>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</si>
  <si>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</si>
  <si>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</si>
  <si>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</si>
  <si>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</si>
  <si>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</si>
  <si>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</si>
  <si>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</si>
  <si>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</si>
  <si>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</si>
  <si>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</si>
  <si>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</si>
  <si>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</si>
  <si>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</si>
  <si>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</si>
  <si>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</si>
  <si>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</si>
  <si>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</si>
  <si>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</si>
  <si>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</si>
  <si>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</si>
  <si>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</si>
  <si>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</si>
  <si>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</si>
  <si>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</si>
  <si>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</si>
  <si>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</si>
  <si>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</si>
  <si>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</si>
  <si>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</si>
  <si>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</si>
  <si>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</si>
  <si>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</si>
  <si>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</si>
  <si>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</si>
  <si>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</si>
  <si>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</si>
  <si>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</si>
  <si>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</si>
  <si>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</si>
  <si>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</si>
  <si>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</si>
  <si>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</si>
  <si>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</si>
  <si>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</si>
  <si>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</si>
  <si>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</si>
  <si>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</si>
  <si>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</si>
  <si>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</si>
  <si>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</si>
  <si>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</si>
  <si>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</si>
  <si>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</si>
  <si>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</si>
  <si>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</si>
  <si>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</si>
  <si>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</si>
  <si>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</si>
  <si>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</si>
  <si>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</si>
  <si>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</si>
  <si>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</si>
  <si>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</si>
  <si>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</si>
  <si>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</si>
  <si>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</si>
  <si>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</si>
  <si>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</si>
  <si>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</si>
  <si>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</si>
  <si>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</si>
  <si>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</si>
  <si>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</si>
  <si>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</si>
  <si>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</si>
  <si>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</si>
  <si>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</si>
  <si>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</si>
  <si>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</si>
  <si>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</si>
  <si>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</si>
  <si>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</si>
  <si>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</si>
  <si>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</si>
  <si>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</si>
  <si>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</si>
  <si>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</si>
  <si>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</si>
  <si>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</si>
  <si>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</si>
  <si>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</si>
  <si>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</si>
  <si>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</si>
  <si>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</si>
  <si>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</si>
  <si>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</si>
  <si>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</si>
  <si>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</si>
  <si>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</si>
  <si>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</si>
  <si>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</si>
  <si>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</si>
  <si>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</si>
  <si>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</si>
  <si>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</si>
  <si>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</si>
  <si>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</si>
  <si>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</si>
  <si>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</si>
  <si>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</si>
  <si>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</si>
  <si>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</si>
  <si>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</si>
  <si>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</si>
  <si>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</si>
  <si>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</si>
  <si>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</si>
  <si>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</si>
  <si>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</si>
  <si>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</si>
  <si>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</si>
  <si>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</si>
  <si>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</si>
  <si>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</si>
  <si>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</si>
  <si>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</si>
  <si>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</si>
  <si>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</si>
  <si>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</si>
  <si>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</si>
  <si>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</si>
  <si>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</si>
  <si>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</si>
  <si>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</si>
  <si>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</si>
  <si>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</si>
  <si>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</si>
  <si>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</si>
  <si>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</si>
  <si>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</si>
  <si>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</si>
  <si>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</si>
  <si>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</si>
  <si>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</si>
  <si>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</si>
  <si>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</si>
  <si>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</si>
  <si>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</si>
  <si>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</si>
  <si>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</si>
  <si>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</si>
  <si>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</si>
  <si>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</si>
  <si>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</si>
  <si>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</si>
  <si>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</si>
  <si>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</si>
  <si>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</si>
  <si>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</si>
  <si>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</si>
  <si>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</si>
  <si>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</si>
  <si>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</si>
  <si>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</si>
  <si>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</si>
  <si>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</si>
  <si>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</si>
  <si>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</si>
  <si>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</si>
  <si>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</si>
  <si>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</si>
  <si>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</si>
  <si>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</si>
  <si>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</si>
  <si>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</si>
  <si>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</si>
  <si>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</si>
  <si>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</si>
  <si>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</si>
  <si>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</si>
  <si>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</si>
  <si>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</si>
  <si>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</si>
  <si>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</si>
  <si>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</si>
  <si>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</si>
  <si>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</si>
  <si>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</si>
  <si>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</si>
  <si>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</si>
  <si>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</si>
  <si>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</si>
  <si>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</si>
  <si>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</si>
  <si>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</si>
  <si>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</si>
  <si>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</si>
  <si>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</si>
  <si>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</si>
  <si>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</si>
  <si>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</si>
  <si>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</si>
  <si>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</si>
  <si>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</si>
  <si>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</si>
  <si>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</si>
  <si>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</si>
  <si>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</si>
  <si>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</si>
  <si>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</si>
  <si>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</si>
  <si>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</si>
  <si>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</si>
  <si>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</si>
  <si>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</si>
  <si>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</si>
  <si>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</si>
  <si>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</si>
  <si>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</si>
  <si>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</si>
  <si>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</si>
  <si>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</si>
  <si>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</si>
  <si>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</si>
  <si>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</si>
  <si>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</si>
  <si>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</si>
  <si>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</si>
  <si>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</si>
  <si>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</si>
  <si>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</si>
  <si>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</si>
  <si>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</si>
  <si>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</si>
  <si>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</si>
  <si>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</si>
  <si>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</si>
  <si>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</si>
  <si>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</si>
  <si>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</si>
  <si>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</si>
  <si>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</si>
  <si>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</si>
  <si>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</si>
  <si>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</si>
  <si>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</si>
  <si>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</si>
  <si>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</si>
  <si>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</si>
  <si>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</si>
  <si>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</si>
  <si>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</si>
  <si>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</si>
  <si>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</si>
  <si>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</si>
  <si>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</si>
  <si>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</si>
  <si>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</si>
  <si>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</si>
  <si>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</si>
  <si>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</si>
  <si>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</si>
  <si>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</si>
  <si>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</si>
  <si>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</si>
  <si>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</si>
  <si>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</si>
  <si>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</si>
  <si>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</si>
  <si>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</si>
  <si>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</si>
  <si>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</si>
  <si>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</si>
  <si>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</si>
  <si>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</si>
  <si>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</si>
  <si>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</si>
  <si>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</si>
  <si>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</si>
  <si>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</si>
  <si>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</si>
  <si>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</si>
  <si>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</si>
  <si>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</si>
  <si>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</si>
  <si>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</si>
  <si>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</si>
  <si>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</si>
  <si>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</si>
  <si>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</si>
  <si>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</si>
  <si>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</si>
  <si>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</si>
  <si>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</si>
  <si>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</si>
  <si>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</si>
  <si>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</si>
  <si>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</si>
  <si>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</si>
  <si>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</si>
  <si>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</si>
  <si>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</si>
  <si>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</si>
  <si>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</si>
  <si>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</si>
  <si>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</si>
  <si>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</si>
  <si>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</si>
  <si>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</si>
  <si>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</si>
  <si>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</si>
  <si>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</si>
  <si>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</si>
  <si>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</si>
  <si>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</si>
  <si>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</si>
  <si>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</si>
  <si>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</si>
  <si>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</si>
  <si>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</si>
  <si>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</si>
  <si>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</si>
  <si>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</si>
  <si>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</si>
  <si>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</si>
  <si>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</si>
  <si>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</si>
  <si>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</si>
  <si>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</si>
  <si>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</si>
  <si>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</si>
  <si>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</si>
  <si>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</si>
  <si>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</si>
  <si>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</si>
  <si>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</si>
  <si>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</si>
  <si>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</si>
  <si>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</si>
  <si>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</si>
  <si>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</si>
  <si>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</si>
  <si>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</si>
  <si>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</si>
  <si>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</si>
  <si>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</si>
  <si>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</si>
  <si>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</si>
  <si>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</si>
  <si>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</si>
  <si>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</si>
  <si>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</si>
  <si>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</si>
  <si>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</si>
  <si>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</si>
  <si>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</si>
  <si>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</si>
  <si>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</si>
  <si>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</si>
  <si>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</si>
  <si>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</si>
  <si>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</si>
  <si>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</si>
  <si>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</si>
  <si>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</si>
  <si>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</si>
  <si>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</si>
  <si>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</si>
  <si>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</si>
  <si>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</si>
  <si>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</si>
  <si>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</si>
  <si>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</si>
  <si>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</si>
  <si>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</si>
  <si>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</si>
  <si>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</si>
  <si>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</si>
  <si>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</si>
  <si>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</si>
  <si>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</si>
  <si>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</si>
  <si>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</si>
  <si>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</si>
  <si>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</si>
  <si>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</si>
  <si>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</si>
  <si>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</si>
  <si>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</si>
  <si>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</si>
  <si>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</si>
  <si>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</si>
  <si>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</si>
  <si>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</si>
  <si>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</si>
  <si>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</si>
  <si>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</si>
  <si>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</si>
  <si>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</si>
  <si>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</si>
  <si>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</si>
  <si>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</si>
  <si>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</si>
  <si>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</si>
  <si>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</si>
  <si>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</si>
  <si>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</si>
  <si>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</si>
  <si>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</si>
  <si>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</si>
  <si>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</si>
  <si>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</si>
  <si>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</si>
  <si>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</si>
  <si>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</si>
  <si>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</si>
  <si>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</si>
  <si>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</si>
  <si>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</si>
  <si>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</si>
  <si>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</si>
  <si>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</si>
  <si>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</si>
  <si>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</si>
  <si>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</si>
  <si>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</si>
  <si>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</si>
  <si>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</si>
  <si>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</si>
  <si>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</si>
  <si>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</si>
  <si>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</si>
  <si>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</si>
  <si>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</si>
  <si>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</si>
  <si>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</si>
  <si>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</si>
  <si>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</si>
  <si>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</si>
  <si>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</si>
  <si>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</si>
  <si>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</si>
  <si>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</si>
  <si>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</si>
  <si>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</si>
  <si>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</si>
  <si>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</si>
  <si>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</si>
  <si>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</si>
  <si>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</si>
  <si>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</si>
  <si>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</si>
  <si>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</si>
  <si>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</si>
  <si>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</si>
  <si>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</si>
  <si>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</si>
  <si>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</si>
  <si>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</si>
  <si>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</si>
  <si>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</si>
  <si>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</si>
  <si>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</si>
  <si>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</si>
  <si>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</si>
  <si>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</si>
  <si>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</si>
  <si>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</si>
  <si>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</si>
  <si>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</si>
  <si>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</si>
  <si>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</si>
  <si>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</si>
  <si>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</si>
  <si>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</si>
  <si>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</si>
  <si>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</si>
  <si>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</si>
  <si>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</si>
  <si>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</si>
  <si>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</si>
  <si>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</si>
  <si>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</si>
  <si>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</si>
  <si>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</si>
  <si>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</si>
  <si>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</si>
  <si>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</si>
  <si>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</si>
  <si>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</si>
  <si>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</si>
  <si>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</si>
  <si>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</si>
  <si>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</si>
  <si>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</si>
  <si>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</si>
  <si>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</si>
  <si>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</si>
  <si>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</si>
  <si>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</si>
  <si>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</si>
  <si>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</si>
  <si>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</si>
  <si>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</si>
  <si>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</si>
  <si>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</si>
  <si>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</si>
  <si>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</si>
  <si>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</si>
  <si>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</si>
  <si>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</si>
  <si>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</si>
  <si>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</si>
  <si>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</si>
  <si>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</si>
  <si>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</si>
  <si>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</si>
  <si>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</si>
  <si>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</si>
  <si>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</si>
  <si>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</si>
  <si>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</si>
  <si>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</si>
  <si>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</si>
  <si>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</si>
  <si>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</si>
  <si>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</si>
  <si>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</si>
  <si>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</si>
  <si>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</si>
  <si>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</si>
  <si>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</si>
  <si>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</si>
  <si>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</si>
  <si>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</si>
  <si>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</si>
  <si>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</si>
  <si>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</si>
  <si>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</si>
  <si>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</si>
  <si>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</si>
  <si>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</si>
  <si>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</si>
  <si>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</si>
  <si>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</si>
  <si>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</si>
  <si>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</si>
  <si>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</si>
  <si>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</si>
  <si>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</si>
  <si>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</si>
  <si>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</si>
  <si>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</si>
  <si>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</si>
  <si>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</si>
  <si>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</si>
  <si>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</si>
  <si>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</si>
  <si>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</si>
  <si>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</si>
  <si>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</si>
  <si>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</si>
  <si>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</si>
  <si>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</si>
  <si>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</si>
  <si>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</si>
  <si>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</si>
  <si>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</si>
  <si>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</si>
  <si>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</si>
  <si>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</si>
  <si>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</si>
  <si>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</si>
  <si>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</si>
  <si>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</si>
  <si>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</si>
  <si>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</si>
  <si>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</si>
  <si>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</si>
  <si>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</si>
  <si>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</si>
  <si>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</si>
  <si>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</si>
  <si>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</si>
  <si>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</si>
  <si>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</si>
  <si>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</si>
  <si>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</si>
  <si>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</si>
  <si>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</si>
  <si>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</si>
  <si>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</si>
  <si>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</si>
  <si>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</si>
  <si>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</si>
  <si>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</si>
  <si>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</si>
  <si>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</si>
  <si>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</si>
  <si>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</si>
  <si>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</si>
  <si>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</si>
  <si>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</si>
  <si>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</si>
  <si>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</si>
  <si>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</si>
  <si>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</si>
  <si>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</si>
  <si>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</si>
  <si>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</si>
  <si>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</si>
  <si>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</si>
  <si>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</si>
  <si>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</si>
  <si>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</si>
  <si>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</si>
  <si>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</si>
  <si>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</si>
  <si>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</si>
  <si>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</si>
  <si>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</si>
  <si>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</si>
  <si>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</si>
  <si>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</si>
  <si>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</si>
  <si>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</si>
  <si>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</si>
  <si>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</si>
  <si>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</si>
  <si>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</si>
  <si>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</si>
  <si>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</si>
  <si>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</si>
  <si>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</si>
  <si>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</si>
  <si>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</si>
  <si>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</si>
  <si>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</si>
  <si>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</si>
  <si>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</si>
  <si>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</si>
  <si>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</si>
  <si>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</si>
  <si>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</si>
  <si>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</si>
  <si>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</si>
  <si>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</si>
  <si>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</si>
  <si>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</si>
  <si>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</si>
  <si>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</si>
  <si>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</si>
  <si>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</si>
  <si>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</si>
  <si>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</si>
  <si>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</si>
  <si>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</si>
  <si>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</si>
  <si>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</si>
  <si>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</si>
  <si>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</si>
  <si>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</si>
  <si>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</si>
  <si>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</si>
  <si>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</si>
  <si>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</si>
  <si>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</si>
  <si>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</si>
  <si>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</si>
  <si>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</si>
  <si>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</si>
  <si>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</si>
  <si>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</si>
  <si>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</si>
  <si>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</si>
  <si>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</si>
  <si>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</si>
  <si>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</si>
  <si>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</si>
  <si>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</si>
  <si>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</si>
  <si>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</si>
  <si>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</si>
  <si>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</si>
  <si>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</si>
  <si>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</si>
  <si>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</si>
  <si>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</si>
  <si>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</si>
  <si>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</si>
  <si>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</si>
  <si>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</si>
  <si>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</si>
  <si>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</si>
  <si>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</si>
  <si>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</si>
  <si>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</si>
  <si>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</si>
  <si>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</si>
  <si>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</si>
  <si>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</si>
  <si>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</si>
  <si>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</si>
  <si>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</si>
  <si>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</si>
  <si>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</si>
  <si>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</si>
  <si>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</si>
  <si>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</si>
  <si>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</si>
  <si>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</si>
  <si>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</si>
  <si>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</si>
  <si>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</si>
  <si>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</si>
  <si>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</si>
  <si>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</si>
  <si>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</si>
  <si>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</si>
  <si>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</si>
  <si>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</si>
  <si>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</si>
  <si>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</si>
  <si>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</si>
  <si>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</si>
  <si>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</si>
  <si>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</si>
  <si>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</si>
  <si>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</si>
  <si>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</si>
  <si>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</si>
  <si>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</si>
  <si>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</si>
  <si>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</si>
  <si>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</si>
  <si>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</si>
  <si>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</si>
  <si>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</si>
  <si>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</si>
  <si>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</si>
  <si>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</si>
  <si>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</si>
  <si>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</si>
  <si>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</si>
  <si>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</si>
  <si>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</si>
  <si>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</si>
  <si>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</si>
  <si>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</si>
  <si>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</si>
  <si>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</si>
  <si>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</si>
  <si>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</si>
  <si>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</si>
  <si>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</si>
  <si>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</si>
  <si>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</si>
  <si>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</si>
  <si>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</si>
  <si>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</si>
  <si>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</si>
  <si>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</si>
  <si>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</si>
  <si>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</si>
  <si>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</si>
  <si>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</si>
  <si>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</si>
  <si>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</si>
  <si>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</si>
  <si>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</si>
  <si>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</si>
  <si>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</si>
  <si>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</si>
  <si>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</si>
  <si>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</si>
  <si>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</si>
  <si>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</si>
  <si>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</si>
  <si>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</si>
  <si>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</si>
  <si>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</si>
  <si>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</si>
  <si>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</si>
  <si>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</si>
  <si>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</si>
  <si>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</si>
  <si>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</si>
  <si>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</si>
  <si>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</si>
  <si>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</si>
  <si>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</si>
  <si>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</si>
  <si>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</si>
  <si>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</si>
  <si>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</si>
  <si>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</si>
  <si>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</si>
  <si>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</si>
  <si>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</si>
  <si>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</si>
  <si>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</si>
  <si>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</si>
  <si>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</si>
  <si>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</si>
  <si>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</si>
  <si>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</si>
  <si>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</si>
  <si>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</si>
  <si>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</si>
  <si>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</si>
  <si>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</si>
  <si>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</si>
  <si>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</si>
  <si>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</si>
  <si>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</si>
  <si>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</si>
  <si>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</si>
  <si>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</si>
  <si>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</si>
  <si>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</si>
  <si>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</si>
  <si>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</si>
  <si>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</si>
  <si>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</si>
  <si>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</si>
  <si>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</si>
  <si>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</si>
  <si>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</si>
  <si>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</si>
  <si>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</si>
  <si>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</si>
  <si>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</si>
  <si>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</si>
  <si>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</si>
  <si>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</si>
  <si>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</si>
  <si>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</si>
  <si>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</si>
  <si>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</si>
  <si>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</si>
  <si>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</si>
  <si>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</si>
  <si>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</si>
  <si>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</si>
  <si>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</si>
  <si>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</si>
  <si>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</si>
  <si>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</si>
  <si>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</si>
  <si>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</si>
  <si>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</si>
  <si>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</si>
  <si>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</si>
  <si>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</si>
  <si>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</si>
  <si>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</si>
  <si>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</si>
  <si>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</si>
  <si>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</si>
  <si>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</si>
  <si>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</si>
  <si>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</si>
  <si>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</si>
  <si>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</si>
  <si>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</si>
  <si>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</si>
  <si>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</si>
  <si>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</si>
  <si>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</si>
  <si>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</si>
  <si>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</si>
  <si>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</si>
  <si>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</si>
  <si>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</si>
  <si>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</si>
  <si>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</si>
  <si>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</si>
  <si>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</si>
  <si>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</si>
  <si>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</si>
  <si>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</si>
  <si>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</si>
  <si>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</si>
  <si>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</si>
  <si>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</si>
  <si>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</si>
  <si>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</si>
  <si>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</si>
  <si>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</si>
  <si>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</si>
  <si>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</si>
  <si>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</si>
  <si>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</si>
  <si>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</si>
  <si>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</si>
  <si>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</si>
  <si>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</si>
  <si>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</si>
  <si>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</si>
  <si>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</si>
  <si>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</si>
  <si>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</si>
  <si>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</si>
  <si>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</si>
  <si>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</si>
  <si>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</si>
  <si>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</si>
  <si>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</si>
  <si>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</si>
  <si>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</si>
  <si>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</si>
  <si>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</si>
  <si>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</si>
  <si>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</si>
  <si>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</si>
  <si>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</si>
  <si>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</si>
  <si>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</si>
  <si>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</si>
  <si>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</si>
  <si>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</si>
  <si>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</si>
  <si>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</si>
  <si>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</si>
  <si>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</si>
  <si>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</si>
  <si>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</si>
  <si>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</si>
  <si>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</si>
  <si>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</si>
  <si>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</si>
  <si>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</si>
  <si>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</si>
  <si>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</si>
  <si>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</si>
  <si>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</si>
  <si>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</si>
  <si>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</si>
  <si>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</si>
  <si>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</si>
  <si>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</si>
  <si>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</si>
  <si>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</si>
  <si>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</si>
  <si>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</si>
  <si>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</si>
  <si>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</si>
  <si>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</si>
  <si>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</si>
  <si>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</si>
  <si>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</si>
  <si>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</si>
  <si>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</si>
  <si>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</si>
  <si>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</si>
  <si>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</si>
  <si>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</si>
  <si>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</si>
  <si>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</si>
  <si>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</si>
  <si>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</si>
  <si>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</si>
  <si>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</si>
  <si>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</si>
  <si>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</si>
  <si>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</si>
  <si>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</si>
  <si>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</si>
  <si>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</si>
  <si>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</si>
  <si>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</si>
  <si>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</si>
  <si>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</si>
  <si>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</si>
  <si>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</si>
  <si>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</si>
  <si>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</si>
  <si>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</si>
  <si>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</si>
  <si>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</si>
  <si>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</si>
  <si>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</si>
  <si>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</si>
  <si>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</si>
  <si>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</si>
  <si>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</si>
  <si>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</si>
  <si>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</si>
  <si>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</si>
  <si>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</si>
  <si>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</si>
  <si>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</si>
  <si>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</si>
  <si>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</si>
  <si>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</si>
  <si>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</si>
  <si>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</si>
  <si>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</si>
  <si>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</si>
  <si>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</si>
  <si>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</si>
  <si>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</si>
  <si>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</si>
  <si>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</si>
  <si>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</si>
  <si>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</si>
  <si>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</si>
  <si>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</si>
  <si>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</si>
  <si>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</si>
  <si>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</si>
  <si>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</si>
  <si>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</si>
  <si>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</si>
  <si>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</si>
  <si>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</si>
  <si>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</si>
  <si>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</si>
  <si>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</si>
  <si>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</si>
  <si>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</si>
  <si>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</si>
  <si>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</si>
  <si>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</si>
  <si>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</si>
  <si>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</si>
  <si>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</si>
  <si>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</si>
  <si>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</si>
  <si>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</si>
  <si>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</si>
  <si>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</si>
  <si>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</si>
  <si>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</si>
  <si>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</si>
  <si>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</si>
  <si>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</si>
  <si>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</si>
  <si>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</si>
  <si>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</si>
  <si>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</si>
  <si>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</si>
  <si>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</si>
  <si>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</si>
  <si>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</si>
  <si>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</si>
  <si>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</si>
  <si>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</si>
  <si>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</si>
  <si>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</si>
  <si>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</si>
  <si>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</si>
  <si>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</si>
  <si>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</si>
  <si>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</si>
  <si>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</si>
  <si>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</si>
  <si>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</si>
  <si>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</si>
  <si>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</si>
  <si>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</si>
  <si>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</si>
  <si>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</si>
  <si>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</si>
  <si>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</si>
  <si>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</si>
  <si>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</si>
  <si>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</si>
  <si>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</si>
  <si>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</si>
  <si>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</si>
  <si>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</si>
  <si>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</si>
  <si>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</si>
  <si>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</si>
  <si>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</si>
  <si>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</si>
  <si>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</si>
  <si>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</si>
  <si>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</si>
  <si>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</si>
  <si>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</si>
  <si>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</si>
  <si>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</si>
  <si>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</si>
  <si>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</si>
  <si>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</si>
  <si>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</si>
  <si>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</si>
  <si>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</si>
  <si>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</si>
  <si>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</si>
  <si>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</si>
  <si>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</si>
  <si>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</si>
  <si>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</si>
  <si>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</si>
  <si>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</si>
  <si>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</si>
  <si>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</si>
  <si>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</si>
  <si>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</si>
  <si>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</si>
  <si>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</si>
  <si>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</si>
  <si>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</si>
  <si>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</si>
  <si>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</si>
  <si>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</si>
  <si>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</si>
  <si>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</si>
  <si>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</si>
  <si>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</si>
  <si>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</si>
  <si>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</si>
  <si>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</si>
  <si>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</si>
  <si>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</si>
  <si>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</si>
  <si>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</si>
  <si>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</si>
  <si>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</si>
  <si>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</si>
  <si>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</si>
  <si>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</si>
  <si>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</si>
  <si>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</si>
  <si>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</si>
  <si>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</si>
  <si>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</si>
  <si>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</si>
  <si>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</si>
  <si>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</si>
  <si>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</si>
  <si>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</si>
  <si>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</si>
  <si>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</si>
  <si>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</si>
  <si>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</si>
  <si>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</si>
  <si>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</si>
  <si>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</si>
  <si>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</si>
  <si>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</si>
  <si>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</si>
  <si>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</si>
  <si>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</si>
  <si>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</si>
  <si>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</si>
  <si>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</si>
  <si>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</si>
  <si>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</si>
  <si>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</si>
  <si>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</si>
  <si>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</si>
  <si>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</si>
  <si>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</si>
  <si>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</si>
  <si>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</si>
  <si>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</si>
  <si>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</si>
  <si>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</si>
  <si>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</si>
  <si>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</si>
  <si>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</si>
  <si>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</si>
  <si>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</si>
  <si>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</si>
  <si>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</si>
  <si>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</si>
  <si>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</si>
  <si>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</si>
  <si>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</si>
  <si>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</si>
  <si>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</si>
  <si>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</si>
  <si>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</si>
  <si>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</si>
  <si>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</si>
  <si>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</si>
  <si>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</si>
  <si>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</si>
  <si>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</si>
  <si>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</si>
  <si>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</si>
  <si>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</si>
  <si>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</si>
  <si>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</si>
  <si>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</si>
  <si>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</si>
  <si>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</si>
  <si>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</si>
  <si>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</si>
  <si>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</si>
  <si>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</si>
  <si>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</si>
  <si>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</si>
  <si>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</si>
  <si>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</si>
  <si>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</si>
  <si>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</si>
  <si>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</si>
  <si>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</si>
  <si>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</si>
  <si>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</si>
  <si>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</si>
  <si>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</si>
  <si>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</si>
  <si>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</si>
  <si>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</si>
  <si>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</si>
  <si>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</si>
  <si>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</si>
  <si>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</si>
  <si>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</si>
  <si>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</si>
  <si>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</si>
  <si>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</si>
  <si>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</si>
  <si>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</si>
  <si>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</si>
  <si>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</si>
  <si>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</si>
  <si>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</si>
  <si>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</si>
  <si>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</si>
  <si>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</si>
  <si>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</si>
  <si>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</si>
  <si>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</si>
  <si>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</si>
  <si>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</si>
  <si>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</si>
  <si>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</si>
  <si>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</si>
  <si>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</si>
  <si>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</si>
  <si>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</si>
  <si>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</si>
  <si>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</si>
  <si>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</si>
  <si>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</si>
  <si>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</si>
  <si>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</si>
  <si>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</si>
  <si>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</si>
  <si>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</si>
  <si>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</si>
  <si>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</si>
  <si>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</si>
  <si>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</si>
  <si>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</si>
  <si>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</si>
  <si>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</si>
  <si>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</si>
  <si>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</si>
  <si>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</si>
  <si>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</si>
  <si>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</si>
  <si>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</si>
  <si>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</si>
  <si>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</si>
  <si>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</si>
  <si>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</si>
  <si>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</si>
  <si>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</si>
  <si>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</si>
  <si>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</si>
  <si>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</si>
  <si>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</si>
  <si>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</si>
  <si>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</si>
  <si>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</si>
  <si>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</si>
  <si>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</si>
  <si>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</si>
  <si>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</si>
  <si>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</si>
  <si>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</si>
  <si>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</si>
  <si>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</si>
  <si>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</si>
  <si>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</si>
  <si>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</si>
  <si>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</si>
  <si>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</si>
  <si>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</si>
  <si>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</si>
  <si>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</si>
  <si>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</si>
  <si>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</si>
  <si>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</si>
  <si>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</si>
  <si>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</si>
  <si>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</si>
  <si>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</si>
  <si>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</si>
  <si>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</si>
  <si>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</si>
  <si>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</si>
  <si>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</si>
  <si>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</si>
  <si>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</si>
  <si>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</si>
  <si>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</si>
  <si>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</si>
  <si>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</si>
  <si>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</si>
  <si>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</si>
  <si>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</si>
  <si>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</si>
  <si>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</si>
  <si>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</si>
  <si>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</si>
  <si>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</si>
  <si>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</si>
  <si>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</si>
  <si>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</si>
  <si>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</si>
  <si>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</si>
  <si>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</si>
  <si>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</si>
  <si>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</si>
  <si>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</si>
  <si>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</si>
  <si>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</si>
  <si>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</si>
  <si>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</si>
  <si>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</si>
  <si>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</si>
  <si>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</si>
  <si>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</si>
  <si>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</si>
  <si>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</si>
  <si>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</si>
  <si>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</si>
  <si>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</si>
  <si>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</si>
  <si>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</si>
  <si>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</si>
  <si>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</si>
  <si>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</si>
  <si>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</si>
  <si>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</si>
  <si>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</si>
  <si>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</si>
  <si>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</si>
  <si>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</si>
  <si>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</si>
  <si>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</si>
  <si>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</si>
  <si>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</si>
  <si>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</si>
  <si>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</si>
  <si>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</si>
  <si>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</si>
  <si>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</si>
  <si>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</si>
  <si>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</si>
  <si>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</si>
  <si>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</si>
  <si>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</si>
  <si>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</si>
  <si>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</si>
  <si>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</si>
  <si>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</si>
  <si>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</si>
  <si>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</si>
  <si>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</si>
  <si>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</si>
  <si>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</si>
  <si>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</si>
  <si>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</si>
  <si>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</si>
  <si>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</si>
  <si>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</si>
  <si>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</si>
  <si>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</si>
  <si>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</si>
  <si>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</si>
  <si>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</si>
  <si>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</si>
  <si>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</si>
  <si>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</si>
  <si>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</si>
  <si>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</si>
  <si>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</si>
  <si>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</si>
  <si>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</si>
  <si>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</si>
  <si>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</si>
  <si>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</si>
  <si>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</si>
  <si>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</si>
  <si>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</si>
  <si>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</si>
  <si>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</si>
  <si>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</si>
  <si>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</si>
  <si>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</si>
  <si>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</si>
  <si>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</si>
  <si>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</si>
  <si>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</si>
  <si>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</si>
  <si>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</si>
  <si>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</si>
  <si>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</si>
  <si>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</si>
  <si>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</si>
  <si>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</si>
  <si>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</si>
  <si>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</si>
  <si>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</si>
  <si>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</si>
  <si>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</si>
  <si>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</si>
  <si>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</si>
  <si>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</si>
  <si>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</si>
  <si>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</si>
  <si>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</si>
  <si>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</si>
  <si>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</si>
  <si>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</si>
  <si>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</si>
  <si>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</si>
  <si>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</si>
  <si>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</si>
  <si>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</si>
  <si>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</si>
  <si>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</si>
  <si>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</si>
  <si>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</si>
  <si>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</si>
  <si>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</si>
  <si>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</si>
  <si>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</si>
  <si>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</si>
  <si>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</si>
  <si>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</si>
  <si>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</si>
  <si>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</si>
  <si>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</si>
  <si>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</si>
  <si>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</si>
  <si>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</si>
  <si>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</si>
  <si>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</si>
  <si>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</si>
  <si>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</si>
  <si>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</si>
  <si>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</si>
  <si>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</si>
  <si>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</si>
  <si>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</si>
  <si>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</si>
  <si>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</si>
  <si>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</si>
  <si>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</si>
  <si>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</si>
  <si>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</si>
  <si>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</si>
  <si>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</si>
  <si>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</si>
  <si>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</si>
  <si>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</si>
  <si>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</si>
  <si>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</si>
  <si>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</si>
  <si>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</si>
  <si>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</si>
  <si>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</si>
  <si>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</si>
  <si>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</si>
  <si>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</si>
  <si>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</si>
  <si>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</si>
  <si>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</si>
  <si>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</si>
  <si>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</si>
  <si>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</si>
  <si>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</si>
  <si>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</si>
  <si>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</si>
  <si>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</si>
  <si>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</si>
  <si>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</si>
  <si>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</si>
  <si>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</si>
  <si>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</si>
  <si>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</si>
  <si>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</si>
  <si>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</si>
  <si>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</si>
  <si>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</si>
  <si>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</si>
  <si>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</si>
  <si>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</si>
  <si>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</si>
  <si>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</si>
  <si>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</si>
  <si>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</si>
  <si>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</si>
  <si>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</si>
  <si>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</si>
  <si>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</si>
  <si>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</si>
  <si>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</si>
  <si>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</si>
  <si>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</si>
  <si>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</si>
  <si>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</si>
  <si>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</si>
  <si>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</si>
  <si>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</si>
  <si>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</si>
  <si>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</si>
  <si>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</si>
  <si>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</si>
  <si>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</si>
  <si>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</si>
  <si>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</si>
  <si>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</si>
  <si>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</si>
  <si>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</si>
  <si>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</si>
  <si>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</si>
  <si>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</si>
  <si>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</si>
  <si>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</si>
  <si>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</si>
  <si>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</si>
  <si>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</si>
  <si>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</si>
  <si>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</si>
  <si>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</si>
  <si>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</si>
  <si>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</si>
  <si>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</si>
  <si>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</si>
  <si>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</si>
  <si>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</si>
  <si>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</si>
  <si>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</si>
  <si>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</si>
  <si>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</si>
  <si>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</si>
  <si>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</si>
  <si>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</si>
  <si>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</si>
  <si>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</si>
  <si>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</si>
  <si>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</si>
  <si>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</si>
  <si>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</si>
  <si>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</si>
  <si>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</si>
  <si>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</si>
  <si>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</si>
  <si>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</si>
  <si>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</si>
  <si>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</si>
  <si>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</si>
  <si>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</si>
  <si>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</si>
  <si>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</si>
  <si>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</si>
  <si>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</si>
  <si>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</si>
  <si>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</si>
  <si>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</si>
  <si>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</si>
  <si>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</si>
  <si>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</si>
  <si>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</si>
  <si>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</si>
  <si>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</si>
  <si>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</si>
  <si>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</si>
  <si>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</si>
  <si>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</si>
  <si>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</si>
  <si>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</si>
  <si>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</si>
  <si>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</si>
  <si>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</si>
  <si>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</si>
  <si>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</si>
  <si>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</si>
  <si>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</si>
  <si>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</si>
  <si>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</si>
  <si>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</si>
  <si>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</si>
  <si>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</si>
  <si>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</si>
  <si>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</si>
  <si>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</si>
  <si>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</si>
  <si>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</si>
  <si>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</si>
  <si>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</si>
  <si>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</si>
  <si>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</si>
  <si>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</si>
  <si>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</si>
  <si>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</si>
  <si>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</si>
  <si>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</si>
  <si>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</si>
  <si>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</si>
  <si>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</si>
  <si>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</si>
  <si>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</si>
  <si>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</si>
  <si>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</si>
  <si>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</si>
  <si>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</si>
  <si>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</si>
  <si>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</si>
  <si>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</si>
  <si>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</si>
  <si>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</si>
  <si>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</si>
  <si>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</si>
  <si>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</si>
  <si>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</si>
  <si>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</si>
  <si>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</si>
  <si>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</si>
  <si>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</si>
  <si>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</si>
  <si>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</si>
  <si>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</si>
  <si>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</si>
  <si>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</si>
  <si>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</si>
  <si>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</si>
  <si>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</si>
  <si>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</si>
  <si>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</si>
  <si>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</si>
  <si>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</si>
  <si>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</si>
  <si>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</si>
  <si>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</si>
  <si>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</si>
  <si>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</si>
  <si>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</si>
  <si>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</si>
  <si>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</si>
  <si>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</si>
  <si>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</si>
  <si>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</si>
  <si>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</si>
  <si>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</si>
  <si>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</si>
  <si>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</si>
  <si>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</si>
  <si>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</si>
  <si>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</si>
  <si>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</si>
  <si>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</si>
  <si>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</si>
  <si>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</si>
  <si>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</si>
  <si>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</si>
  <si>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</si>
  <si>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</si>
  <si>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</si>
  <si>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</si>
  <si>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</si>
  <si>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</si>
  <si>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</si>
  <si>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</si>
  <si>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</si>
  <si>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</si>
  <si>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</si>
  <si>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</si>
  <si>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</si>
  <si>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</si>
  <si>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</si>
  <si>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</si>
  <si>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</si>
  <si>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</si>
  <si>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</si>
  <si>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</si>
  <si>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</si>
  <si>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</si>
  <si>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</si>
  <si>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</si>
  <si>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</si>
  <si>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</si>
  <si>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</si>
  <si>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</si>
  <si>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</si>
  <si>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</si>
  <si>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</si>
  <si>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</si>
  <si>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</si>
  <si>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</si>
  <si>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</si>
  <si>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</si>
  <si>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</si>
  <si>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</si>
  <si>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</si>
  <si>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</si>
  <si>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</si>
  <si>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</si>
  <si>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</si>
  <si>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</si>
  <si>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</si>
  <si>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</si>
  <si>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</si>
  <si>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</si>
  <si>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</si>
  <si>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</si>
  <si>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</si>
  <si>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</si>
  <si>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</si>
  <si>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</si>
  <si>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</si>
  <si>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</si>
  <si>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</si>
  <si>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</si>
  <si>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</si>
  <si>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</si>
  <si>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</si>
  <si>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</si>
  <si>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</si>
  <si>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</si>
  <si>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</si>
  <si>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</si>
  <si>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</si>
  <si>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</si>
  <si>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</si>
  <si>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</si>
  <si>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</si>
  <si>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</si>
  <si>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</si>
  <si>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</si>
  <si>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</si>
  <si>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</si>
  <si>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</si>
  <si>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</si>
  <si>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</si>
  <si>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</si>
  <si>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</si>
  <si>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</si>
  <si>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</si>
  <si>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</si>
  <si>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</si>
  <si>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</si>
  <si>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</si>
  <si>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</si>
  <si>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</si>
  <si>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</si>
  <si>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</si>
  <si>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</si>
  <si>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</si>
  <si>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</si>
  <si>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</si>
  <si>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</si>
  <si>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</si>
  <si>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</si>
  <si>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</si>
  <si>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</si>
  <si>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</si>
  <si>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</si>
  <si>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</si>
  <si>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</si>
  <si>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</si>
  <si>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</si>
  <si>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</si>
  <si>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</si>
  <si>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</si>
  <si>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</si>
  <si>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</si>
  <si>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</si>
  <si>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</si>
  <si>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</si>
  <si>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</si>
  <si>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</si>
  <si>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</si>
  <si>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</si>
  <si>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</si>
  <si>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</si>
  <si>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</si>
  <si>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</si>
  <si>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</si>
  <si>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</si>
  <si>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</si>
  <si>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</si>
  <si>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</si>
  <si>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</si>
  <si>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</si>
  <si>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</si>
  <si>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</si>
  <si>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</si>
  <si>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</si>
  <si>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</si>
  <si>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</si>
  <si>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</si>
  <si>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</si>
  <si>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</si>
  <si>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</si>
  <si>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</si>
  <si>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</si>
  <si>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</si>
  <si>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</si>
  <si>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</si>
  <si>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</si>
  <si>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</si>
  <si>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</si>
  <si>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</si>
  <si>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</si>
  <si>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</si>
  <si>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</si>
  <si>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</si>
  <si>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</si>
  <si>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</si>
  <si>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</si>
  <si>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</si>
  <si>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</si>
  <si>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</si>
  <si>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</si>
  <si>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</si>
  <si>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</si>
  <si>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</si>
  <si>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</si>
  <si>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</si>
  <si>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</si>
  <si>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</si>
  <si>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</si>
  <si>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</si>
  <si>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</si>
  <si>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</si>
  <si>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</si>
  <si>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</si>
  <si>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</si>
  <si>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</si>
  <si>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</si>
  <si>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</si>
  <si>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</si>
  <si>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</si>
  <si>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</si>
  <si>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</si>
  <si>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</si>
  <si>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</si>
  <si>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</si>
  <si>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</si>
  <si>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</si>
  <si>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</si>
  <si>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</si>
  <si>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</si>
  <si>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</si>
  <si>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</si>
  <si>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</si>
  <si>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</si>
  <si>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</si>
  <si>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</si>
  <si>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</si>
  <si>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</si>
  <si>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</si>
  <si>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</si>
  <si>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</si>
  <si>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</si>
  <si>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</si>
  <si>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</si>
  <si>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</si>
  <si>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</si>
  <si>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</si>
  <si>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</si>
  <si>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</si>
  <si>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</si>
  <si>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</si>
  <si>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</si>
  <si>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</si>
  <si>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</si>
  <si>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</si>
  <si>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</si>
  <si>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</si>
  <si>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</si>
  <si>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</si>
  <si>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</si>
  <si>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</si>
  <si>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</si>
  <si>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</si>
  <si>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</si>
  <si>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</si>
  <si>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</si>
  <si>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</si>
  <si>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</si>
  <si>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</si>
  <si>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</si>
  <si>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</si>
  <si>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</si>
  <si>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</si>
  <si>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</si>
  <si>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</si>
  <si>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</si>
  <si>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</si>
  <si>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</si>
  <si>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</si>
  <si>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</si>
  <si>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</si>
  <si>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</si>
  <si>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</si>
  <si>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</si>
  <si>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</si>
  <si>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</si>
  <si>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</si>
  <si>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</si>
  <si>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</si>
  <si>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</si>
  <si>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</si>
  <si>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</si>
  <si>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</si>
  <si>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</si>
  <si>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</si>
  <si>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</si>
  <si>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</si>
  <si>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</si>
  <si>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</si>
  <si>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</si>
  <si>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</si>
  <si>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</si>
  <si>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</si>
  <si>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</si>
  <si>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</si>
  <si>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</si>
  <si>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</si>
  <si>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</si>
  <si>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</si>
  <si>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</si>
  <si>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</si>
  <si>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</si>
  <si>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</si>
  <si>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</si>
  <si>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</si>
  <si>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</si>
  <si>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</si>
  <si>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</si>
  <si>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</si>
  <si>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</si>
  <si>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</si>
  <si>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</si>
  <si>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</si>
  <si>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</si>
  <si>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</si>
  <si>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</si>
  <si>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</si>
  <si>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</si>
  <si>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</si>
  <si>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</si>
  <si>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</si>
  <si>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</si>
  <si>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</si>
  <si>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</si>
  <si>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</si>
  <si>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</si>
  <si>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</si>
  <si>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</si>
  <si>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</si>
  <si>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</si>
  <si>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</si>
  <si>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</si>
  <si>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</si>
  <si>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</si>
  <si>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</si>
  <si>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</si>
  <si>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</si>
  <si>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</si>
  <si>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</si>
  <si>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</si>
  <si>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</si>
  <si>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</si>
  <si>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</si>
  <si>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</si>
  <si>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</si>
  <si>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</si>
  <si>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</si>
  <si>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</si>
  <si>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</si>
  <si>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</si>
  <si>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</si>
  <si>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</si>
  <si>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</si>
  <si>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</si>
  <si>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</si>
  <si>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</si>
  <si>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</si>
  <si>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</si>
  <si>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</si>
  <si>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</si>
  <si>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</si>
  <si>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</si>
  <si>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</si>
  <si>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</si>
  <si>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</si>
  <si>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</si>
  <si>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</si>
  <si>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</si>
  <si>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</si>
  <si>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</si>
  <si>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</si>
  <si>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</si>
  <si>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</si>
  <si>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</si>
  <si>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</si>
  <si>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</si>
  <si>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</si>
  <si>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</si>
  <si>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</si>
  <si>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</si>
  <si>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</si>
  <si>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</si>
  <si>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</si>
  <si>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</si>
  <si>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</si>
  <si>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</si>
  <si>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</si>
  <si>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</si>
  <si>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</si>
  <si>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</si>
  <si>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</si>
  <si>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</si>
  <si>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</si>
  <si>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</si>
  <si>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</si>
  <si>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</si>
  <si>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</si>
  <si>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</si>
  <si>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</si>
  <si>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</si>
  <si>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</si>
  <si>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</si>
  <si>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</si>
  <si>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</si>
  <si>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</si>
  <si>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</si>
  <si>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</si>
  <si>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</si>
  <si>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</si>
  <si>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</si>
  <si>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</si>
  <si>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</si>
  <si>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</si>
  <si>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</si>
  <si>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</si>
  <si>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</si>
  <si>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</si>
  <si>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</si>
  <si>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</si>
  <si>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</si>
  <si>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</si>
  <si>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</si>
  <si>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</si>
  <si>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</si>
  <si>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</si>
  <si>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</si>
  <si>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</si>
  <si>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</si>
  <si>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</si>
  <si>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</si>
  <si>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</si>
  <si>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</si>
  <si>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</si>
  <si>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</si>
  <si>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</si>
  <si>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</si>
  <si>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</si>
  <si>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</si>
  <si>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</si>
  <si>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</si>
  <si>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</si>
  <si>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</si>
  <si>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</si>
  <si>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</si>
  <si>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</si>
  <si>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</si>
  <si>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</si>
  <si>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</si>
  <si>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</si>
  <si>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</si>
  <si>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</si>
  <si>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</si>
  <si>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</si>
  <si>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</si>
  <si>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</si>
  <si>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</si>
  <si>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</si>
  <si>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</si>
  <si>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</si>
  <si>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</si>
  <si>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</si>
  <si>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</si>
  <si>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</si>
  <si>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</si>
  <si>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</si>
  <si>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</si>
  <si>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</si>
  <si>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</si>
  <si>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</si>
  <si>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</si>
  <si>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</si>
  <si>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</si>
  <si>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</si>
  <si>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</si>
  <si>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</si>
  <si>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</si>
  <si>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</si>
  <si>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</si>
  <si>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</si>
  <si>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</si>
  <si>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</si>
  <si>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</si>
  <si>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</si>
  <si>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</si>
  <si>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</si>
  <si>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</si>
  <si>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</si>
  <si>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</si>
  <si>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</si>
  <si>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</si>
  <si>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</si>
  <si>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</si>
  <si>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</si>
  <si>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</si>
  <si>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</si>
  <si>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</si>
  <si>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</si>
  <si>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</si>
  <si>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</si>
  <si>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</si>
  <si>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</si>
  <si>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</si>
  <si>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</si>
  <si>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</si>
  <si>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</si>
  <si>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</si>
  <si>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</si>
  <si>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</si>
  <si>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</si>
  <si>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</si>
  <si>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</si>
  <si>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</si>
  <si>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</si>
  <si>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</si>
  <si>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</si>
  <si>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</si>
  <si>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</si>
  <si>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</si>
  <si>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</si>
  <si>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</si>
  <si>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</si>
  <si>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</si>
  <si>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</si>
  <si>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</si>
  <si>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</si>
  <si>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</si>
  <si>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</si>
  <si>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</si>
  <si>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</si>
  <si>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</si>
  <si>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</si>
  <si>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</si>
  <si>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</si>
  <si>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</si>
  <si>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</si>
  <si>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</si>
  <si>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</si>
  <si>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</si>
  <si>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</si>
  <si>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</si>
  <si>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</si>
  <si>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</si>
  <si>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</si>
  <si>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</si>
  <si>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</si>
  <si>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</si>
  <si>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</si>
  <si>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</si>
  <si>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</si>
  <si>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</si>
  <si>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</si>
  <si>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</si>
  <si>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</si>
  <si>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</si>
  <si>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</si>
  <si>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</si>
  <si>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</si>
  <si>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</si>
  <si>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</si>
  <si>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</si>
  <si>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</si>
  <si>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</si>
  <si>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</si>
  <si>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</si>
  <si>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</si>
  <si>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</si>
  <si>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</si>
  <si>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</si>
  <si>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</si>
  <si>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</si>
  <si>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</si>
  <si>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</si>
  <si>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</si>
  <si>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</si>
  <si>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</si>
  <si>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</si>
  <si>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</si>
  <si>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</si>
  <si>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</si>
  <si>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</si>
  <si>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</si>
  <si>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</si>
  <si>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</si>
  <si>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</si>
  <si>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</si>
  <si>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</si>
  <si>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</si>
  <si>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</si>
  <si>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</si>
  <si>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</si>
  <si>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</si>
  <si>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</si>
  <si>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</si>
  <si>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</si>
  <si>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</si>
  <si>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</si>
  <si>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</si>
  <si>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</si>
  <si>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</si>
  <si>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</si>
  <si>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</si>
  <si>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</si>
  <si>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</si>
  <si>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</si>
  <si>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</si>
  <si>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</si>
  <si>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</si>
  <si>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</si>
  <si>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</si>
  <si>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</si>
  <si>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</si>
  <si>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</si>
  <si>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</si>
  <si>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</si>
  <si>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</si>
  <si>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</si>
  <si>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</si>
  <si>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</si>
  <si>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</si>
  <si>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</si>
  <si>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</si>
  <si>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</si>
  <si>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</si>
  <si>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</si>
  <si>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</si>
  <si>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</si>
  <si>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</si>
  <si>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</si>
  <si>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</si>
  <si>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</si>
  <si>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</si>
  <si>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</si>
  <si>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</si>
  <si>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</si>
  <si>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</si>
  <si>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</si>
  <si>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</si>
  <si>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</si>
  <si>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</si>
  <si>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</si>
  <si>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</si>
  <si>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</si>
  <si>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</si>
  <si>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</si>
  <si>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</si>
  <si>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</si>
  <si>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</si>
  <si>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</si>
  <si>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</si>
  <si>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</si>
  <si>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</si>
  <si>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</si>
  <si>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</si>
  <si>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</si>
  <si>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</si>
  <si>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</si>
  <si>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</si>
  <si>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</si>
  <si>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</si>
  <si>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</si>
  <si>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</si>
  <si>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</si>
  <si>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</si>
  <si>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</si>
  <si>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</si>
  <si>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</si>
  <si>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</si>
  <si>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</si>
  <si>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</si>
  <si>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</si>
  <si>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</si>
  <si>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</si>
  <si>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</si>
  <si>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</si>
  <si>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</si>
  <si>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</si>
  <si>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</si>
  <si>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</si>
  <si>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</si>
  <si>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</si>
  <si>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</si>
  <si>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</si>
  <si>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</si>
  <si>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</si>
  <si>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</si>
  <si>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</si>
  <si>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</si>
  <si>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</si>
  <si>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</si>
  <si>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</si>
  <si>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</si>
  <si>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</si>
  <si>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</si>
  <si>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</si>
  <si>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</si>
  <si>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</si>
  <si>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</si>
  <si>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</si>
  <si>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</si>
  <si>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</si>
  <si>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</si>
  <si>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</si>
  <si>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</si>
  <si>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</si>
  <si>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</si>
  <si>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</si>
  <si>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</si>
  <si>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</si>
  <si>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</si>
  <si>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</si>
  <si>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</si>
  <si>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</si>
  <si>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</si>
  <si>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</si>
  <si>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</si>
  <si>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</si>
  <si>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</si>
  <si>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</si>
  <si>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</si>
  <si>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</si>
  <si>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</si>
  <si>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</si>
  <si>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</si>
  <si>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</si>
  <si>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</si>
  <si>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</si>
  <si>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</si>
  <si>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</si>
  <si>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</si>
  <si>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</si>
  <si>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</si>
  <si>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</si>
  <si>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</si>
  <si>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</si>
  <si>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</si>
  <si>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</si>
  <si>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</si>
  <si>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</si>
  <si>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</si>
  <si>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</si>
  <si>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</si>
  <si>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</si>
  <si>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</si>
  <si>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</si>
  <si>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</si>
  <si>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</si>
  <si>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</si>
  <si>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</si>
  <si>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</si>
  <si>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</si>
  <si>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</si>
  <si>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</si>
  <si>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</si>
  <si>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</si>
  <si>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</si>
  <si>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</si>
  <si>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</si>
  <si>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</si>
  <si>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</si>
  <si>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</si>
  <si>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</si>
  <si>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</si>
  <si>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</si>
  <si>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</si>
  <si>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</si>
  <si>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</si>
  <si>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</si>
  <si>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</si>
  <si>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</si>
  <si>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</si>
  <si>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</si>
  <si>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</si>
  <si>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</si>
  <si>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</si>
  <si>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</si>
  <si>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</si>
  <si>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</si>
  <si>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</si>
  <si>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</si>
  <si>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</si>
  <si>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</si>
  <si>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</si>
  <si>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</si>
  <si>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</si>
  <si>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</si>
  <si>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</si>
  <si>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</si>
  <si>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</si>
  <si>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</si>
  <si>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</si>
  <si>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</si>
  <si>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</si>
  <si>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</si>
  <si>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</si>
  <si>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</si>
  <si>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</si>
  <si>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</si>
  <si>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</si>
  <si>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</si>
  <si>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</si>
  <si>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</si>
  <si>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</si>
  <si>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</si>
  <si>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</si>
  <si>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</si>
  <si>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</si>
  <si>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</si>
  <si>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</si>
  <si>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</si>
  <si>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</si>
  <si>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</si>
  <si>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</si>
  <si>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</si>
  <si>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</si>
  <si>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</si>
  <si>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</si>
  <si>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</si>
  <si>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</si>
  <si>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</si>
  <si>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</si>
  <si>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</si>
  <si>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</si>
  <si>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</si>
  <si>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</si>
  <si>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</si>
  <si>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</si>
  <si>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</si>
  <si>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</si>
  <si>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</si>
  <si>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</si>
  <si>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</si>
  <si>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</si>
  <si>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</si>
  <si>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</si>
  <si>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</si>
  <si>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</si>
  <si>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</si>
  <si>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</si>
  <si>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</si>
  <si>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</si>
  <si>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</si>
  <si>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</si>
  <si>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</si>
  <si>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</si>
  <si>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</si>
  <si>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</si>
  <si>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</si>
  <si>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</si>
  <si>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</si>
  <si>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</si>
  <si>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</si>
  <si>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</si>
  <si>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</si>
  <si>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</si>
  <si>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</si>
  <si>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</si>
  <si>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</si>
  <si>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</si>
  <si>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</si>
  <si>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</si>
  <si>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</si>
  <si>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</si>
  <si>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</si>
  <si>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</si>
  <si>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</si>
  <si>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</si>
  <si>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</si>
  <si>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</si>
  <si>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</si>
  <si>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</si>
  <si>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</si>
  <si>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</si>
  <si>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</si>
  <si>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</si>
  <si>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</si>
  <si>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</si>
  <si>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</si>
  <si>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</si>
  <si>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</si>
  <si>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</si>
  <si>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</si>
  <si>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</si>
  <si>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</si>
  <si>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</si>
  <si>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</si>
  <si>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</si>
  <si>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</si>
  <si>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</si>
  <si>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</si>
  <si>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</si>
  <si>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</si>
  <si>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</si>
  <si>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</si>
  <si>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</si>
  <si>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</si>
  <si>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</si>
  <si>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</si>
  <si>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</si>
  <si>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</si>
  <si>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</si>
  <si>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</si>
  <si>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</si>
  <si>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</si>
  <si>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</si>
  <si>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</si>
  <si>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</si>
  <si>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</si>
  <si>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</si>
  <si>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</si>
  <si>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</si>
  <si>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</si>
  <si>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</si>
  <si>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</si>
  <si>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</si>
  <si>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</si>
  <si>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</si>
  <si>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</si>
  <si>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</si>
  <si>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</si>
  <si>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</si>
  <si>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</si>
  <si>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</si>
  <si>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</si>
  <si>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</si>
  <si>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</si>
  <si>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</si>
  <si>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</si>
  <si>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</si>
  <si>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</si>
  <si>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</si>
  <si>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</si>
  <si>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</si>
  <si>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</si>
  <si>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</si>
  <si>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</si>
  <si>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</si>
  <si>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</si>
  <si>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</si>
  <si>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</si>
  <si>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</si>
  <si>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</si>
  <si>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</si>
  <si>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</si>
  <si>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</si>
  <si>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</si>
  <si>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</si>
  <si>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</si>
  <si>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</si>
  <si>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</si>
  <si>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</si>
  <si>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</si>
  <si>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</si>
  <si>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</si>
  <si>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</si>
  <si>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</si>
  <si>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</si>
  <si>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</si>
  <si>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</si>
  <si>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</si>
  <si>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</si>
  <si>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</si>
  <si>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</si>
  <si>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</si>
  <si>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</si>
  <si>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</si>
  <si>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</si>
  <si>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</si>
  <si>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</si>
  <si>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</si>
  <si>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</si>
  <si>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</si>
  <si>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</si>
  <si>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</si>
  <si>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</si>
  <si>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</si>
  <si>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</si>
  <si>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</si>
  <si>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</si>
  <si>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</si>
  <si>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</si>
  <si>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</si>
  <si>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</si>
  <si>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</si>
  <si>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</si>
  <si>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</si>
  <si>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</si>
  <si>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</si>
  <si>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</si>
  <si>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</si>
  <si>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</si>
  <si>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</si>
  <si>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</si>
  <si>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</si>
  <si>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</si>
  <si>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</si>
  <si>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</si>
  <si>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</si>
  <si>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</si>
  <si>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</si>
  <si>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</si>
  <si>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</si>
  <si>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</si>
  <si>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</si>
  <si>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</si>
  <si>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</si>
  <si>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</si>
  <si>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</si>
  <si>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</si>
  <si>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</si>
  <si>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</si>
  <si>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</si>
  <si>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</si>
  <si>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</si>
  <si>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</si>
  <si>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</si>
  <si>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</si>
  <si>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</si>
  <si>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</si>
  <si>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</si>
  <si>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</si>
  <si>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</si>
  <si>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</si>
  <si>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</si>
  <si>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</si>
  <si>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</si>
  <si>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</si>
  <si>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</si>
  <si>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</si>
  <si>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</si>
  <si>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</si>
  <si>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</si>
  <si>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</si>
  <si>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</si>
  <si>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</si>
  <si>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</si>
  <si>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</si>
  <si>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</si>
  <si>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</si>
  <si>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</si>
  <si>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</si>
  <si>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</si>
  <si>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</si>
  <si>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</si>
  <si>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</si>
  <si>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</si>
  <si>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</si>
  <si>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</si>
  <si>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</si>
  <si>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</si>
  <si>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</si>
  <si>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</si>
  <si>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</si>
  <si>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</si>
  <si>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</si>
  <si>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</si>
  <si>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</si>
  <si>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</si>
  <si>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</si>
  <si>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</si>
  <si>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</si>
  <si>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</si>
  <si>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</si>
  <si>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</si>
  <si>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</si>
  <si>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</si>
  <si>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</si>
  <si>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</si>
  <si>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</si>
  <si>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</si>
  <si>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</si>
  <si>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</si>
  <si>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</si>
  <si>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</si>
  <si>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</si>
  <si>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</si>
  <si>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</si>
  <si>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</si>
  <si>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</si>
  <si>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</si>
  <si>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</si>
  <si>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</si>
  <si>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</si>
  <si>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</si>
  <si>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</si>
  <si>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</si>
  <si>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</si>
  <si>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</si>
  <si>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</si>
  <si>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</si>
  <si>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</si>
  <si>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</si>
  <si>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</si>
  <si>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</si>
  <si>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</si>
  <si>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</si>
  <si>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</si>
  <si>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</si>
  <si>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</si>
  <si>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</si>
  <si>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</si>
  <si>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</si>
  <si>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</si>
  <si>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</si>
  <si>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</si>
  <si>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</si>
  <si>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</si>
  <si>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</si>
  <si>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</si>
  <si>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</si>
  <si>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</si>
  <si>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</si>
  <si>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</si>
  <si>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</si>
  <si>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</si>
  <si>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</si>
  <si>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</si>
  <si>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</si>
  <si>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</si>
  <si>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</si>
  <si>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</si>
  <si>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</si>
  <si>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</si>
  <si>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</si>
  <si>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</si>
  <si>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</si>
  <si>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</si>
  <si>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</si>
  <si>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</si>
  <si>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</si>
  <si>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</si>
  <si>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</si>
  <si>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</si>
  <si>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</si>
  <si>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</si>
  <si>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</si>
  <si>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</si>
  <si>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</si>
  <si>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</si>
  <si>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</si>
  <si>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</si>
  <si>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</si>
  <si>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</si>
  <si>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</si>
  <si>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</si>
  <si>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</si>
  <si>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</si>
  <si>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</si>
  <si>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</si>
  <si>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</si>
  <si>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</si>
  <si>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</si>
  <si>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</si>
  <si>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</si>
  <si>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</si>
  <si>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</si>
  <si>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</si>
  <si>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</si>
  <si>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</si>
  <si>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</si>
  <si>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</si>
  <si>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</si>
  <si>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</si>
  <si>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</si>
  <si>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</si>
  <si>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</si>
  <si>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</si>
  <si>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</si>
  <si>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</si>
  <si>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</si>
  <si>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</si>
  <si>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</si>
  <si>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</si>
  <si>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</si>
  <si>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</si>
  <si>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</si>
  <si>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</si>
  <si>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</si>
  <si>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</si>
  <si>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</si>
  <si>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</si>
  <si>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</si>
  <si>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</si>
  <si>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</si>
  <si>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</si>
  <si>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</si>
  <si>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</si>
  <si>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</si>
  <si>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</si>
  <si>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</si>
  <si>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</si>
  <si>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</si>
  <si>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</si>
  <si>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</si>
  <si>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</si>
  <si>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</si>
  <si>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</si>
  <si>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</si>
  <si>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</si>
  <si>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</si>
  <si>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</si>
  <si>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</si>
  <si>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</si>
  <si>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</si>
  <si>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</si>
  <si>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</si>
  <si>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</si>
  <si>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</si>
  <si>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</si>
  <si>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</si>
  <si>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</si>
  <si>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</si>
  <si>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</si>
  <si>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</si>
  <si>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</si>
  <si>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</si>
  <si>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</si>
  <si>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</si>
  <si>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</si>
  <si>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</si>
  <si>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</si>
  <si>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</si>
  <si>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</si>
  <si>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</si>
  <si>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</si>
  <si>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</si>
  <si>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</si>
  <si>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</si>
  <si>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</si>
  <si>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</si>
  <si>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</si>
  <si>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</si>
  <si>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</si>
  <si>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</si>
  <si>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</si>
  <si>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</si>
  <si>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</si>
  <si>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</si>
  <si>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</si>
  <si>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</si>
  <si>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</si>
  <si>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</si>
  <si>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</si>
  <si>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</si>
  <si>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</si>
  <si>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</si>
  <si>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</si>
  <si>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</si>
  <si>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</si>
  <si>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</si>
  <si>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</si>
  <si>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</si>
  <si>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</si>
  <si>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</si>
  <si>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</si>
  <si>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</si>
  <si>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</si>
  <si>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</si>
  <si>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</si>
  <si>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</si>
  <si>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</si>
  <si>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</si>
  <si>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</si>
  <si>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</si>
  <si>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</si>
  <si>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</si>
  <si>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</si>
  <si>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</si>
  <si>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</si>
  <si>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</si>
  <si>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</si>
  <si>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</si>
  <si>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</si>
  <si>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</si>
  <si>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</si>
  <si>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</si>
  <si>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</si>
  <si>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</si>
  <si>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</si>
  <si>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</si>
  <si>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</si>
  <si>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</si>
  <si>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</si>
  <si>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</si>
  <si>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</si>
  <si>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</si>
  <si>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</si>
  <si>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</si>
  <si>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</si>
  <si>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</si>
  <si>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</si>
  <si>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</si>
  <si>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</si>
  <si>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</si>
  <si>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</si>
  <si>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</si>
  <si>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</si>
  <si>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</si>
  <si>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</si>
  <si>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</si>
  <si>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</si>
  <si>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</si>
  <si>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</si>
  <si>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</si>
  <si>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</si>
  <si>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</si>
  <si>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</si>
  <si>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</si>
  <si>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</si>
  <si>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</si>
  <si>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</si>
  <si>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</si>
  <si>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</si>
  <si>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</si>
  <si>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</si>
  <si>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</si>
  <si>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</si>
  <si>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</si>
  <si>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</si>
  <si>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</si>
  <si>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</si>
  <si>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</si>
  <si>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</si>
  <si>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</si>
  <si>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</si>
  <si>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</si>
  <si>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</si>
  <si>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</si>
  <si>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</si>
  <si>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</si>
  <si>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</si>
  <si>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</si>
  <si>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</si>
  <si>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</si>
  <si>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</si>
  <si>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</si>
  <si>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</si>
  <si>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</si>
  <si>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</si>
  <si>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</si>
  <si>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</si>
  <si>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</si>
  <si>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</si>
  <si>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</si>
  <si>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</si>
  <si>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</si>
  <si>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</si>
  <si>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</si>
  <si>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</si>
  <si>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</si>
  <si>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</si>
  <si>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</si>
  <si>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</si>
  <si>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</si>
  <si>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</si>
  <si>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</si>
  <si>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</si>
  <si>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</si>
  <si>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</si>
  <si>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</si>
  <si>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</si>
  <si>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</si>
  <si>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</si>
  <si>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</si>
  <si>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</si>
  <si>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</si>
  <si>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</si>
  <si>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</si>
  <si>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</si>
  <si>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</si>
  <si>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</si>
  <si>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</si>
  <si>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</si>
  <si>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</si>
  <si>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</si>
  <si>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</si>
  <si>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</si>
  <si>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</si>
  <si>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</si>
  <si>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</si>
  <si>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</si>
  <si>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</si>
  <si>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</si>
  <si>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</si>
  <si>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</si>
  <si>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</si>
  <si>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</si>
  <si>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</si>
  <si>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</si>
  <si>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</si>
  <si>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</si>
  <si>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</si>
  <si>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</si>
  <si>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</si>
  <si>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</si>
  <si>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</si>
  <si>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</si>
  <si>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</si>
  <si>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</si>
  <si>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</si>
  <si>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</si>
  <si>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</si>
  <si>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</si>
  <si>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</si>
  <si>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</si>
  <si>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</si>
  <si>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</si>
  <si>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</si>
  <si>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</si>
  <si>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</si>
  <si>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</si>
  <si>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</si>
  <si>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</si>
  <si>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</si>
  <si>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</si>
  <si>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</si>
  <si>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</si>
  <si>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</si>
  <si>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</si>
  <si>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</si>
  <si>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</si>
  <si>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</si>
  <si>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</si>
  <si>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</si>
  <si>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</si>
  <si>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</si>
  <si>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</si>
  <si>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</si>
  <si>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</si>
  <si>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</si>
  <si>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</si>
  <si>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</si>
  <si>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</si>
  <si>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</si>
  <si>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</si>
  <si>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</si>
  <si>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</si>
  <si>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</si>
  <si>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</si>
  <si>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</si>
  <si>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</si>
  <si>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</si>
  <si>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</si>
  <si>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</si>
  <si>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</si>
  <si>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</si>
  <si>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</si>
  <si>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</si>
  <si>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</si>
  <si>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</si>
  <si>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</si>
  <si>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</si>
  <si>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</si>
  <si>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</si>
  <si>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</si>
  <si>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</si>
  <si>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</si>
  <si>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</si>
  <si>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</si>
  <si>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</si>
  <si>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</si>
  <si>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</si>
  <si>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</si>
  <si>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</si>
  <si>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</si>
  <si>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</si>
  <si>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</si>
  <si>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</si>
  <si>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</si>
  <si>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</si>
  <si>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</si>
  <si>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</si>
  <si>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</si>
  <si>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</si>
  <si>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</si>
  <si>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</si>
  <si>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</si>
  <si>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</si>
  <si>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</si>
  <si>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</si>
  <si>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</si>
  <si>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</si>
  <si>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</si>
  <si>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</si>
  <si>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</si>
  <si>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</si>
  <si>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</si>
  <si>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</si>
  <si>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</si>
  <si>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</si>
  <si>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</si>
  <si>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</si>
  <si>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</si>
  <si>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</si>
  <si>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</si>
  <si>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</si>
  <si>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</si>
  <si>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</si>
  <si>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</si>
  <si>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</si>
  <si>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</si>
  <si>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</si>
  <si>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</si>
  <si>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</si>
  <si>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</si>
  <si>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</si>
  <si>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</si>
  <si>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</si>
  <si>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</si>
  <si>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</si>
  <si>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</si>
  <si>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</si>
  <si>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</si>
  <si>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</si>
  <si>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</si>
  <si>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</si>
  <si>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</si>
  <si>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</si>
  <si>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</si>
  <si>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</si>
  <si>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</si>
  <si>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</si>
  <si>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</si>
  <si>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</si>
  <si>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</si>
  <si>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</si>
  <si>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</si>
  <si>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</si>
  <si>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</si>
  <si>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</si>
  <si>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</si>
  <si>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</si>
  <si>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</si>
  <si>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</si>
  <si>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</si>
  <si>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</si>
  <si>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</si>
  <si>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</si>
  <si>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</si>
  <si>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</si>
  <si>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</si>
  <si>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</si>
  <si>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</si>
  <si>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</si>
  <si>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</si>
  <si>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</si>
  <si>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</si>
  <si>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</si>
  <si>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</si>
  <si>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</si>
  <si>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</si>
  <si>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</si>
  <si>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</si>
  <si>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</si>
  <si>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</si>
  <si>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</si>
  <si>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</si>
  <si>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</si>
  <si>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</si>
  <si>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</si>
  <si>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</si>
  <si>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</si>
  <si>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</si>
  <si>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</si>
  <si>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</si>
  <si>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</si>
  <si>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</si>
  <si>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</si>
  <si>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</si>
  <si>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</si>
  <si>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</si>
  <si>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</si>
  <si>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</si>
  <si>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</si>
  <si>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</si>
  <si>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</si>
  <si>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</si>
  <si>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</si>
  <si>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</si>
  <si>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</si>
  <si>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</si>
  <si>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</si>
  <si>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</si>
  <si>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</si>
  <si>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</si>
  <si>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</si>
  <si>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</si>
  <si>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</si>
  <si>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</si>
  <si>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</si>
  <si>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</si>
  <si>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</si>
  <si>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</si>
  <si>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</si>
  <si>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</si>
  <si>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</si>
  <si>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</si>
  <si>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</si>
  <si>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</si>
  <si>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</si>
  <si>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</si>
  <si>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</si>
  <si>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</si>
  <si>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</si>
  <si>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</si>
  <si>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</si>
  <si>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</si>
  <si>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</si>
  <si>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</si>
  <si>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</si>
  <si>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</si>
  <si>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</si>
  <si>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</si>
  <si>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</si>
  <si>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</si>
  <si>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</si>
  <si>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</si>
  <si>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</si>
  <si>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</si>
  <si>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</si>
  <si>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</si>
  <si>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</si>
  <si>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</si>
  <si>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</si>
  <si>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</si>
  <si>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</si>
  <si>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</si>
  <si>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</si>
  <si>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</si>
  <si>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</si>
  <si>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</si>
  <si>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</si>
  <si>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</si>
  <si>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</si>
  <si>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</si>
  <si>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</si>
  <si>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</si>
  <si>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</si>
  <si>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</si>
  <si>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</si>
  <si>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</si>
  <si>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</si>
  <si>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</si>
  <si>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</si>
  <si>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</si>
  <si>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</si>
  <si>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</si>
  <si>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</si>
  <si>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</si>
  <si>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</si>
  <si>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</si>
  <si>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</si>
  <si>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</si>
  <si>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</si>
  <si>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</si>
  <si>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</si>
  <si>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</si>
  <si>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</si>
  <si>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</si>
  <si>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</si>
  <si>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</si>
  <si>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</si>
  <si>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</si>
  <si>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</si>
  <si>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</si>
  <si>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</si>
  <si>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</si>
  <si>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</si>
  <si>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</si>
  <si>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</si>
  <si>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</si>
  <si>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</si>
  <si>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</si>
  <si>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</si>
  <si>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</si>
  <si>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</si>
  <si>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</si>
  <si>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</si>
  <si>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</si>
  <si>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</si>
  <si>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</si>
  <si>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</si>
  <si>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</si>
  <si>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</si>
  <si>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</si>
  <si>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</si>
  <si>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</si>
  <si>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</si>
  <si>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</si>
  <si>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</si>
  <si>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</si>
  <si>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</si>
  <si>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</si>
  <si>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</si>
  <si>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</si>
  <si>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</si>
  <si>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</si>
  <si>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</si>
  <si>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</si>
  <si>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</si>
  <si>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</si>
  <si>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</si>
  <si>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</si>
  <si>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</si>
  <si>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</si>
  <si>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</si>
  <si>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</si>
  <si>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</si>
  <si>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</si>
  <si>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</si>
  <si>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</si>
  <si>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</si>
  <si>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</si>
  <si>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</si>
  <si>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</si>
  <si>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</si>
  <si>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</si>
  <si>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</si>
  <si>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</si>
  <si>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</si>
  <si>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</si>
  <si>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</si>
  <si>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</si>
  <si>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</si>
  <si>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</si>
  <si>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</si>
  <si>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</si>
  <si>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</si>
  <si>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</si>
  <si>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</si>
  <si>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</si>
  <si>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</si>
  <si>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</si>
  <si>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</si>
  <si>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</si>
  <si>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</si>
  <si>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</si>
  <si>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</si>
  <si>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</si>
  <si>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</si>
  <si>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</si>
  <si>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</si>
  <si>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</si>
  <si>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</si>
  <si>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</si>
  <si>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</si>
  <si>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</si>
  <si>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</si>
  <si>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</si>
  <si>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</si>
  <si>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</si>
  <si>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</si>
  <si>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</si>
  <si>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</si>
  <si>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</si>
  <si>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</si>
  <si>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</si>
  <si>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</si>
  <si>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</si>
  <si>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</si>
  <si>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</si>
  <si>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</si>
  <si>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</si>
  <si>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</si>
  <si>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</si>
  <si>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</si>
  <si>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</si>
  <si>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</si>
  <si>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</si>
  <si>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</si>
  <si>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</si>
  <si>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</si>
  <si>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</si>
  <si>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</si>
  <si>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</si>
  <si>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</si>
  <si>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</si>
  <si>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</si>
  <si>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</si>
  <si>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</si>
  <si>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</si>
  <si>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</si>
  <si>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</si>
  <si>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</si>
  <si>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</si>
  <si>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</si>
  <si>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</si>
  <si>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</si>
  <si>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</si>
  <si>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</si>
  <si>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</si>
  <si>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</si>
  <si>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</si>
  <si>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</si>
  <si>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</si>
  <si>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</si>
  <si>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</si>
  <si>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</si>
  <si>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</si>
  <si>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</si>
  <si>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</si>
  <si>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</si>
  <si>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</si>
  <si>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</si>
  <si>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</si>
  <si>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</si>
  <si>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</si>
  <si>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</si>
  <si>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</si>
  <si>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</si>
  <si>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</si>
  <si>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</si>
  <si>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</si>
  <si>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</si>
  <si>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</si>
  <si>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</si>
  <si>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</si>
  <si>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</si>
  <si>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</si>
  <si>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</si>
  <si>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</si>
  <si>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</si>
  <si>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</si>
  <si>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</si>
  <si>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</si>
  <si>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</si>
  <si>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</si>
  <si>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</si>
  <si>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</si>
  <si>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</si>
  <si>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</si>
  <si>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</si>
  <si>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</si>
  <si>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</si>
  <si>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</si>
  <si>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</si>
  <si>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</si>
  <si>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</si>
  <si>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</si>
  <si>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</si>
  <si>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</si>
  <si>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</si>
  <si>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</si>
  <si>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</si>
  <si>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</si>
  <si>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</si>
  <si>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</si>
  <si>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</si>
  <si>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</si>
  <si>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</si>
  <si>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</si>
  <si>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</si>
  <si>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</si>
  <si>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</si>
  <si>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</si>
  <si>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</si>
  <si>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</si>
  <si>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</si>
  <si>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</si>
  <si>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</si>
  <si>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</si>
  <si>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</si>
  <si>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</si>
  <si>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</si>
  <si>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</si>
  <si>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</si>
  <si>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</si>
  <si>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</si>
  <si>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</si>
  <si>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</si>
  <si>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</si>
  <si>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</si>
  <si>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</si>
  <si>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</si>
  <si>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</si>
  <si>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</si>
  <si>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</si>
  <si>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</si>
  <si>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</si>
  <si>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</si>
  <si>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</si>
  <si>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</si>
  <si>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</si>
  <si>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</si>
  <si>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</si>
  <si>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</si>
  <si>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</si>
  <si>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</si>
  <si>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</si>
  <si>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</si>
  <si>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</si>
  <si>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</si>
  <si>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</si>
  <si>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</si>
  <si>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</si>
  <si>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</si>
  <si>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</si>
  <si>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</si>
  <si>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</si>
  <si>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</si>
  <si>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</si>
  <si>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</si>
  <si>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</si>
  <si>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</si>
  <si>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</si>
  <si>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</si>
  <si>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</si>
  <si>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</si>
  <si>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</si>
  <si>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</si>
  <si>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</si>
  <si>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</si>
  <si>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</si>
  <si>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</si>
  <si>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</si>
  <si>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</si>
  <si>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</si>
  <si>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</si>
  <si>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</si>
  <si>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</si>
  <si>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</si>
  <si>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</si>
  <si>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</si>
  <si>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</si>
  <si>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</si>
  <si>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</si>
  <si>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</si>
  <si>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</si>
  <si>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</si>
  <si>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</si>
  <si>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</si>
  <si>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</si>
  <si>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</si>
  <si>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</si>
  <si>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</si>
  <si>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</si>
  <si>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</si>
  <si>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</si>
  <si>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</si>
  <si>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</si>
  <si>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</si>
  <si>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</si>
  <si>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</si>
  <si>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</si>
  <si>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</si>
  <si>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</si>
  <si>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</si>
  <si>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</si>
  <si>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</si>
  <si>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</si>
  <si>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</si>
  <si>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</si>
  <si>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</si>
  <si>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</si>
  <si>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</si>
  <si>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</si>
  <si>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</si>
  <si>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</si>
  <si>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</si>
  <si>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</si>
  <si>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</si>
  <si>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</si>
  <si>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</si>
  <si>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</si>
  <si>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</si>
  <si>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</si>
  <si>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</si>
  <si>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</si>
  <si>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</si>
  <si>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</si>
  <si>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</si>
  <si>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</si>
  <si>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</si>
  <si>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</si>
  <si>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</si>
  <si>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</si>
  <si>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</si>
  <si>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</si>
  <si>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</si>
  <si>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</si>
  <si>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</si>
  <si>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</si>
  <si>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</si>
  <si>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</si>
  <si>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</si>
  <si>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</si>
  <si>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</si>
  <si>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</si>
  <si>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</si>
  <si>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</si>
  <si>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</si>
  <si>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</si>
  <si>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</si>
  <si>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</si>
  <si>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</si>
  <si>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</si>
  <si>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</si>
  <si>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</si>
  <si>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</si>
  <si>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</si>
  <si>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</si>
  <si>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</si>
  <si>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</si>
  <si>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</si>
  <si>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</si>
  <si>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</si>
  <si>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</si>
  <si>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</si>
  <si>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</si>
  <si>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</si>
  <si>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</si>
  <si>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</si>
  <si>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</si>
  <si>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</si>
  <si>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</si>
  <si>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</si>
  <si>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</si>
  <si>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</si>
  <si>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</si>
  <si>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</si>
  <si>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</si>
  <si>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</si>
  <si>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</si>
  <si>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</si>
  <si>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</si>
  <si>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</si>
  <si>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</si>
  <si>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</si>
  <si>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</si>
  <si>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</si>
  <si>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</si>
  <si>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</si>
  <si>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</si>
  <si>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</si>
  <si>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</si>
  <si>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</si>
  <si>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</si>
  <si>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</si>
  <si>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</si>
  <si>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</si>
  <si>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</si>
  <si>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</si>
  <si>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</si>
  <si>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</si>
  <si>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</si>
  <si>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</si>
  <si>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</si>
  <si>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</si>
  <si>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</si>
  <si>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</si>
  <si>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</si>
  <si>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</si>
  <si>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</si>
  <si>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</si>
  <si>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</si>
  <si>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</si>
  <si>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</si>
  <si>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</si>
  <si>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</si>
  <si>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</si>
  <si>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</si>
  <si>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</si>
  <si>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</si>
  <si>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</si>
  <si>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</si>
  <si>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</si>
  <si>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</si>
  <si>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</si>
  <si>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</si>
  <si>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</si>
  <si>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</si>
  <si>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</si>
  <si>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</si>
  <si>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</si>
  <si>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</si>
  <si>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</si>
  <si>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</si>
  <si>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</si>
  <si>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</si>
  <si>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</si>
  <si>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</si>
  <si>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</si>
  <si>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</si>
  <si>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</si>
  <si>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</si>
  <si>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</si>
  <si>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</si>
  <si>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</si>
  <si>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</si>
  <si>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</si>
  <si>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</si>
  <si>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</si>
  <si>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</si>
  <si>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</si>
  <si>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</si>
  <si>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</si>
  <si>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</si>
  <si>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</si>
  <si>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</si>
  <si>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</si>
  <si>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</si>
  <si>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</si>
  <si>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</si>
  <si>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</si>
  <si>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</si>
  <si>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</si>
  <si>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</si>
  <si>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</si>
  <si>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</si>
  <si>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</si>
  <si>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</si>
  <si>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</si>
  <si>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</si>
  <si>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</si>
  <si>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</si>
  <si>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</si>
  <si>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</si>
  <si>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</si>
  <si>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</si>
  <si>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</si>
  <si>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</si>
  <si>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</si>
  <si>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</si>
  <si>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</si>
  <si>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</si>
  <si>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</si>
  <si>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</si>
  <si>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</si>
  <si>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</si>
  <si>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</si>
  <si>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</si>
  <si>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</si>
  <si>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</si>
  <si>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</si>
  <si>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</si>
  <si>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</si>
  <si>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</si>
  <si>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</si>
  <si>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</si>
  <si>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</si>
  <si>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</si>
  <si>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</si>
  <si>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</si>
  <si>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</si>
  <si>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</si>
  <si>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</si>
  <si>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</si>
  <si>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</si>
  <si>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</si>
  <si>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</si>
  <si>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</si>
  <si>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</si>
  <si>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</si>
  <si>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</si>
  <si>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</si>
  <si>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</si>
  <si>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</si>
  <si>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</si>
  <si>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</si>
  <si>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</si>
  <si>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</si>
  <si>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</si>
  <si>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</si>
  <si>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</si>
  <si>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</si>
  <si>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</si>
  <si>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</si>
  <si>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</si>
  <si>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</si>
  <si>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</si>
  <si>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</si>
  <si>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</si>
  <si>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</si>
  <si>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</si>
  <si>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</si>
  <si>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</si>
  <si>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</si>
  <si>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</si>
  <si>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</si>
  <si>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</si>
  <si>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</si>
  <si>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</si>
  <si>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</si>
  <si>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</si>
  <si>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</si>
  <si>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</si>
  <si>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</si>
  <si>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</si>
  <si>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</si>
  <si>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</si>
  <si>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</si>
  <si>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</si>
  <si>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</si>
  <si>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</si>
  <si>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</si>
  <si>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</si>
  <si>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</si>
  <si>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</si>
  <si>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</si>
  <si>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</si>
  <si>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</si>
  <si>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</si>
  <si>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</si>
  <si>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</si>
  <si>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</si>
  <si>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</si>
  <si>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</si>
  <si>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</si>
  <si>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</si>
  <si>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</si>
  <si>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</si>
  <si>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</si>
  <si>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</si>
  <si>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</si>
  <si>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</si>
  <si>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</si>
  <si>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</si>
  <si>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</si>
  <si>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</si>
  <si>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</si>
  <si>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</si>
  <si>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</si>
  <si>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</si>
  <si>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</si>
  <si>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</si>
  <si>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</si>
  <si>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</si>
  <si>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</si>
  <si>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</si>
  <si>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</si>
  <si>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</si>
  <si>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</si>
  <si>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</si>
  <si>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</si>
  <si>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</si>
  <si>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</si>
  <si>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</si>
  <si>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</si>
  <si>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</si>
  <si>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</si>
  <si>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</si>
  <si>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</si>
  <si>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</si>
  <si>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</si>
  <si>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</si>
  <si>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</si>
  <si>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</si>
  <si>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</si>
  <si>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</si>
  <si>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</si>
  <si>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</si>
  <si>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</si>
  <si>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</si>
  <si>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</si>
  <si>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</si>
  <si>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</si>
  <si>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</si>
  <si>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</si>
  <si>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</si>
  <si>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</si>
  <si>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</si>
  <si>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</si>
  <si>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</si>
  <si>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</si>
  <si>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</si>
  <si>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</si>
  <si>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</si>
  <si>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</si>
  <si>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</si>
  <si>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</si>
  <si>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</si>
  <si>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</si>
  <si>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</si>
  <si>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</si>
  <si>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</si>
  <si>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</si>
  <si>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</si>
  <si>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</si>
  <si>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</si>
  <si>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</si>
  <si>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</si>
  <si>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</si>
  <si>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</si>
  <si>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</si>
  <si>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</si>
  <si>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</si>
  <si>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</si>
  <si>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</si>
  <si>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</si>
  <si>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</si>
  <si>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</si>
  <si>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</si>
  <si>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</si>
  <si>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</si>
  <si>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</si>
  <si>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</si>
  <si>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</si>
  <si>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</si>
  <si>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</si>
  <si>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</si>
  <si>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</si>
  <si>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</si>
  <si>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</si>
  <si>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</si>
  <si>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</si>
  <si>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</si>
  <si>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</si>
  <si>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</si>
  <si>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</si>
  <si>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</si>
  <si>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</si>
  <si>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</si>
  <si>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</si>
  <si>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</si>
  <si>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</si>
  <si>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</si>
  <si>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</si>
  <si>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</si>
  <si>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</si>
  <si>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</si>
  <si>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</si>
  <si>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</si>
  <si>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</si>
  <si>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</si>
  <si>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</si>
  <si>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</si>
  <si>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</si>
  <si>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</si>
  <si>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</si>
  <si>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</si>
  <si>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</si>
  <si>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</si>
  <si>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</si>
  <si>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</si>
  <si>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</si>
  <si>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</si>
  <si>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</si>
  <si>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</si>
  <si>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</si>
  <si>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</si>
  <si>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</si>
  <si>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</si>
  <si>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</si>
  <si>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</si>
  <si>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</si>
  <si>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</si>
  <si>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</si>
  <si>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</si>
  <si>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</si>
  <si>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</si>
  <si>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</si>
  <si>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</si>
  <si>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</si>
  <si>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</si>
  <si>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</si>
  <si>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</si>
  <si>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</si>
  <si>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</si>
  <si>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</si>
  <si>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</si>
  <si>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</si>
  <si>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</si>
  <si>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</si>
  <si>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</si>
  <si>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</si>
  <si>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</si>
  <si>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</si>
  <si>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</si>
  <si>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</si>
  <si>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</si>
  <si>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</si>
  <si>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</si>
  <si>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</si>
  <si>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</si>
  <si>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</si>
  <si>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</si>
  <si>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</si>
  <si>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</si>
  <si>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</si>
  <si>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</si>
  <si>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</si>
  <si>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</si>
  <si>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</si>
  <si>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</si>
  <si>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</si>
  <si>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</si>
  <si>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</si>
  <si>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</si>
  <si>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</si>
  <si>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</si>
  <si>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</si>
  <si>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</si>
  <si>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</si>
  <si>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</si>
  <si>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</si>
  <si>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</si>
  <si>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</si>
  <si>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</si>
  <si>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</si>
  <si>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</si>
  <si>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</si>
  <si>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</si>
  <si>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</si>
  <si>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</si>
  <si>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</si>
  <si>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</si>
  <si>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</si>
  <si>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</si>
  <si>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</si>
  <si>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</si>
  <si>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</si>
  <si>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</si>
  <si>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</si>
  <si>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</si>
  <si>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</si>
  <si>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</si>
  <si>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</si>
  <si>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</si>
  <si>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</si>
  <si>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</si>
  <si>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</si>
  <si>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</si>
  <si>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</si>
  <si>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</si>
  <si>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</si>
  <si>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</si>
  <si>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</si>
  <si>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</si>
  <si>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</si>
  <si>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</si>
  <si>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</si>
  <si>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</si>
  <si>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</si>
  <si>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</si>
  <si>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</si>
  <si>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</si>
  <si>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</si>
  <si>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</si>
  <si>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</si>
  <si>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</si>
  <si>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</si>
  <si>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</si>
  <si>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</si>
  <si>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</si>
  <si>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</si>
  <si>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</si>
  <si>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</si>
  <si>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</si>
  <si>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</si>
  <si>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</si>
  <si>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</si>
  <si>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</si>
  <si>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</si>
  <si>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</si>
  <si>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</si>
  <si>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</si>
  <si>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</si>
  <si>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</si>
  <si>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</si>
  <si>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</si>
  <si>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</si>
  <si>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</si>
  <si>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</si>
  <si>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</si>
  <si>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</si>
  <si>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</si>
  <si>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</si>
  <si>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</si>
  <si>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</si>
  <si>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</si>
  <si>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</si>
  <si>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</si>
  <si>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</si>
  <si>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</si>
  <si>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</si>
  <si>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</si>
  <si>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</si>
  <si>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</si>
  <si>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</si>
  <si>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</si>
  <si>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</si>
  <si>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</si>
  <si>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</si>
  <si>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</si>
  <si>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</si>
  <si>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</si>
  <si>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</si>
  <si>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</si>
  <si>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</si>
  <si>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</si>
  <si>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</si>
  <si>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</si>
  <si>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</si>
  <si>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</si>
  <si>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</si>
  <si>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</si>
  <si>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</si>
  <si>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</si>
  <si>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</si>
  <si>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</si>
  <si>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</si>
  <si>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</si>
  <si>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</si>
  <si>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</si>
  <si>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</si>
  <si>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</si>
  <si>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</si>
  <si>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</si>
  <si>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</si>
  <si>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</si>
  <si>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</si>
  <si>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</si>
  <si>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</si>
  <si>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</si>
  <si>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</si>
  <si>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</si>
  <si>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</si>
  <si>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</si>
  <si>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</si>
  <si>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</si>
  <si>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</si>
  <si>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</si>
  <si>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</si>
  <si>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</si>
  <si>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</si>
  <si>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</si>
  <si>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</si>
  <si>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</si>
  <si>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</si>
  <si>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</si>
  <si>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</si>
  <si>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</si>
  <si>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</si>
  <si>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</si>
  <si>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</si>
  <si>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</si>
  <si>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</si>
  <si>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</si>
  <si>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</si>
  <si>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</si>
  <si>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</si>
  <si>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</si>
  <si>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</si>
  <si>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</si>
  <si>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</si>
  <si>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</si>
  <si>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</si>
  <si>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</si>
  <si>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</si>
  <si>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</si>
  <si>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</si>
  <si>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</si>
  <si>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</si>
  <si>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</si>
  <si>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</si>
  <si>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</si>
  <si>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</si>
  <si>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</si>
  <si>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</si>
  <si>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</si>
  <si>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</si>
  <si>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</si>
  <si>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</si>
  <si>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</si>
  <si>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</si>
  <si>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</si>
  <si>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</si>
  <si>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</si>
  <si>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</si>
  <si>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</si>
  <si>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</si>
  <si>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</si>
  <si>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</si>
  <si>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</si>
  <si>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</si>
  <si>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</si>
  <si>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</si>
  <si>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</si>
  <si>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</si>
  <si>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</si>
  <si>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</si>
  <si>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</si>
  <si>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</si>
  <si>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</si>
  <si>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</si>
  <si>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</si>
  <si>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</si>
  <si>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</si>
  <si>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</si>
  <si>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</si>
  <si>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</si>
  <si>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</si>
  <si>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</si>
  <si>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</si>
  <si>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</si>
  <si>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</si>
  <si>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</si>
  <si>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</si>
  <si>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</si>
  <si>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</si>
  <si>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</si>
  <si>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</si>
  <si>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</si>
  <si>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</si>
  <si>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</si>
  <si>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</si>
  <si>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</si>
  <si>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</si>
  <si>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</si>
  <si>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</si>
  <si>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</si>
  <si>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</si>
  <si>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</si>
  <si>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</si>
  <si>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</si>
  <si>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</si>
  <si>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</si>
  <si>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</si>
  <si>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</si>
  <si>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</si>
  <si>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</si>
  <si>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</si>
  <si>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</si>
  <si>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</si>
  <si>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</si>
  <si>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</si>
  <si>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</si>
  <si>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</si>
  <si>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</si>
  <si>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</si>
  <si>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</si>
  <si>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</si>
  <si>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</si>
  <si>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</si>
  <si>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</si>
  <si>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</si>
  <si>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</si>
  <si>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</si>
  <si>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</si>
  <si>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</si>
  <si>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</si>
  <si>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</si>
  <si>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</si>
  <si>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</si>
  <si>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</si>
  <si>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</si>
  <si>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</si>
  <si>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</si>
  <si>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</si>
  <si>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</si>
  <si>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</si>
  <si>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</si>
  <si>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</si>
  <si>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</si>
  <si>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</si>
  <si>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</si>
  <si>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</si>
  <si>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</si>
  <si>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</si>
  <si>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</si>
  <si>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</si>
  <si>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</si>
  <si>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</si>
  <si>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</si>
  <si>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</si>
  <si>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</si>
  <si>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</si>
  <si>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</si>
  <si>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</si>
  <si>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</si>
  <si>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</si>
  <si>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</si>
  <si>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</si>
  <si>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</si>
  <si>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</si>
  <si>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</si>
  <si>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</si>
  <si>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</si>
  <si>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</si>
  <si>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</si>
  <si>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</si>
  <si>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</si>
  <si>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</si>
  <si>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</si>
  <si>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</si>
  <si>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</si>
  <si>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</si>
  <si>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</si>
  <si>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</si>
  <si>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</si>
  <si>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</si>
  <si>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</si>
  <si>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</si>
  <si>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</si>
  <si>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</si>
  <si>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</si>
  <si>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</si>
  <si>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</si>
  <si>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</si>
  <si>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</si>
  <si>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</si>
  <si>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</si>
  <si>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</si>
  <si>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</si>
  <si>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</si>
  <si>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</si>
  <si>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</si>
  <si>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</si>
  <si>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</si>
  <si>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</si>
  <si>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</si>
  <si>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</si>
  <si>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</si>
  <si>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</si>
  <si>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</si>
  <si>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</si>
  <si>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</si>
  <si>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</si>
  <si>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</si>
  <si>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</si>
  <si>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</si>
  <si>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</si>
  <si>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</si>
  <si>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</si>
  <si>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</si>
  <si>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</si>
  <si>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</si>
  <si>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</si>
  <si>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</si>
  <si>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</si>
  <si>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</si>
  <si>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</si>
  <si>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</si>
  <si>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</si>
  <si>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</si>
  <si>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</si>
  <si>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</si>
  <si>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</si>
  <si>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</si>
  <si>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</si>
  <si>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</si>
  <si>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</si>
  <si>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</si>
  <si>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</si>
  <si>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</si>
  <si>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</si>
  <si>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</si>
  <si>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</si>
  <si>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</si>
  <si>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</si>
  <si>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</si>
  <si>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</si>
  <si>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</si>
  <si>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</si>
  <si>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</si>
  <si>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</si>
  <si>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</si>
  <si>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</si>
  <si>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</si>
  <si>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</si>
  <si>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</si>
  <si>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</si>
  <si>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</si>
  <si>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</si>
  <si>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</si>
  <si>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</si>
  <si>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</si>
  <si>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</si>
  <si>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</si>
  <si>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</si>
  <si>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</si>
  <si>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</si>
  <si>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</si>
  <si>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</si>
  <si>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</si>
  <si>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</si>
  <si>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</si>
  <si>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</si>
  <si>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</si>
  <si>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</si>
  <si>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</si>
  <si>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</si>
  <si>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</si>
  <si>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</si>
  <si>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</si>
  <si>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</si>
  <si>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</si>
  <si>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</si>
  <si>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</si>
  <si>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</si>
  <si>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</si>
  <si>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</si>
  <si>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</si>
  <si>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</si>
  <si>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</si>
  <si>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</si>
  <si>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</si>
  <si>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</si>
  <si>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</si>
  <si>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</si>
  <si>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</si>
  <si>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</si>
  <si>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</si>
  <si>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</si>
  <si>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</si>
  <si>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</si>
  <si>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</si>
  <si>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</si>
  <si>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</si>
  <si>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</si>
  <si>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</si>
  <si>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</si>
  <si>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</si>
  <si>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</si>
  <si>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</si>
  <si>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</si>
  <si>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</si>
  <si>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</si>
  <si>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</si>
  <si>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</si>
  <si>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</si>
  <si>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</si>
  <si>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</si>
  <si>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</si>
  <si>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</si>
  <si>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</si>
  <si>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</si>
  <si>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</si>
  <si>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</si>
  <si>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</si>
  <si>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</si>
  <si>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</si>
  <si>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</si>
  <si>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</si>
  <si>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</si>
  <si>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</si>
  <si>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</si>
  <si>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</si>
  <si>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</si>
  <si>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</si>
  <si>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</si>
  <si>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</si>
  <si>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</si>
  <si>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</si>
  <si>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</si>
  <si>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</si>
  <si>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</si>
  <si>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</si>
  <si>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</si>
  <si>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</si>
  <si>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</si>
  <si>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</si>
  <si>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</si>
  <si>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</si>
  <si>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</si>
  <si>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</si>
  <si>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</si>
  <si>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</si>
  <si>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</si>
  <si>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</si>
  <si>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</si>
  <si>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</si>
  <si>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</si>
  <si>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</si>
  <si>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</si>
  <si>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</si>
  <si>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</si>
  <si>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</si>
  <si>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</si>
  <si>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</si>
  <si>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</si>
  <si>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</si>
  <si>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</si>
  <si>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</si>
  <si>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</si>
  <si>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</si>
  <si>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</si>
  <si>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</si>
  <si>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</si>
  <si>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</si>
  <si>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</si>
  <si>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</si>
  <si>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</si>
  <si>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</si>
  <si>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</si>
  <si>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</si>
  <si>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</si>
  <si>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</si>
  <si>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</si>
  <si>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</si>
  <si>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</si>
  <si>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</si>
  <si>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</si>
  <si>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</si>
  <si>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</si>
  <si>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</si>
  <si>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</si>
  <si>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</si>
  <si>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</si>
  <si>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</si>
  <si>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</si>
  <si>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</si>
  <si>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</si>
  <si>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</si>
  <si>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</si>
  <si>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</si>
  <si>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</si>
  <si>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</si>
  <si>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</si>
  <si>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</si>
  <si>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</si>
  <si>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</si>
  <si>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</si>
  <si>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</si>
  <si>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</si>
  <si>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</si>
  <si>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</si>
  <si>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</si>
  <si>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</si>
  <si>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</si>
  <si>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</si>
  <si>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</si>
  <si>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</si>
  <si>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</si>
  <si>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</si>
  <si>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</si>
  <si>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</si>
  <si>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</si>
  <si>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</si>
  <si>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</si>
  <si>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</si>
  <si>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</si>
  <si>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</si>
  <si>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</si>
  <si>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</si>
  <si>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</si>
  <si>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</si>
  <si>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</si>
  <si>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</si>
  <si>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</si>
  <si>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</si>
  <si>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</si>
  <si>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</si>
  <si>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</si>
  <si>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</si>
  <si>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</si>
  <si>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</si>
  <si>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</si>
  <si>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</si>
  <si>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</si>
  <si>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</si>
  <si>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</si>
  <si>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</si>
  <si>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</si>
  <si>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</si>
  <si>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</si>
  <si>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</si>
  <si>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</si>
  <si>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</si>
  <si>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</si>
  <si>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</si>
  <si>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</si>
  <si>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</si>
  <si>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</si>
  <si>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</si>
  <si>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</si>
  <si>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</si>
  <si>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</si>
  <si>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</si>
  <si>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</si>
  <si>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</si>
  <si>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</si>
  <si>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</si>
  <si>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</si>
  <si>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</si>
  <si>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</si>
  <si>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</si>
  <si>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</si>
  <si>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</si>
  <si>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</si>
  <si>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</si>
  <si>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</si>
  <si>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</si>
  <si>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</si>
  <si>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</si>
  <si>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</si>
  <si>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</si>
  <si>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</si>
  <si>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</si>
  <si>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</si>
  <si>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</si>
  <si>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</si>
  <si>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</si>
  <si>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</si>
  <si>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</si>
  <si>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</si>
  <si>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</si>
  <si>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</si>
  <si>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</si>
  <si>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</si>
  <si>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</si>
  <si>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</si>
  <si>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</si>
  <si>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</si>
  <si>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</si>
  <si>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</si>
  <si>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</si>
  <si>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</si>
  <si>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</si>
  <si>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</si>
  <si>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</si>
  <si>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</si>
  <si>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</si>
  <si>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</si>
  <si>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</si>
  <si>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</si>
  <si>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</si>
  <si>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</si>
  <si>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</si>
  <si>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</si>
  <si>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</si>
  <si>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</si>
  <si>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</si>
  <si>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</si>
  <si>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</si>
  <si>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</si>
  <si>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</si>
  <si>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</si>
  <si>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</si>
  <si>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</si>
  <si>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</si>
  <si>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</si>
  <si>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</si>
  <si>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</si>
  <si>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</si>
  <si>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</si>
  <si>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</si>
  <si>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</si>
  <si>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</si>
  <si>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</si>
  <si>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</si>
  <si>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</si>
  <si>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</si>
  <si>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</si>
  <si>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</si>
  <si>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</si>
  <si>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</si>
  <si>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</si>
  <si>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</si>
  <si>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</si>
  <si>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</si>
  <si>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</si>
  <si>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</si>
  <si>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</si>
  <si>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</si>
  <si>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</si>
  <si>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</si>
  <si>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</si>
  <si>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</si>
  <si>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</si>
  <si>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</si>
  <si>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</si>
  <si>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</si>
  <si>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</si>
  <si>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</si>
  <si>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</si>
  <si>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</si>
  <si>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</si>
  <si>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</si>
  <si>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</si>
  <si>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</si>
  <si>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</si>
  <si>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</si>
  <si>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</si>
  <si>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</si>
  <si>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</si>
  <si>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</si>
  <si>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</si>
  <si>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</si>
  <si>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</si>
  <si>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</si>
  <si>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</si>
  <si>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</si>
  <si>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</si>
  <si>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</si>
  <si>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</si>
  <si>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</si>
  <si>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</si>
  <si>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</si>
  <si>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</si>
  <si>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</si>
  <si>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</si>
  <si>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</si>
  <si>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</si>
  <si>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</si>
  <si>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</si>
  <si>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</si>
  <si>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</si>
  <si>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</si>
  <si>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</si>
  <si>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</si>
  <si>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</si>
  <si>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</si>
  <si>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</si>
  <si>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</si>
  <si>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</si>
  <si>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</si>
  <si>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</si>
  <si>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</si>
  <si>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</si>
  <si>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</si>
  <si>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</si>
  <si>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</si>
  <si>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</si>
  <si>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</si>
  <si>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</si>
  <si>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</si>
  <si>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</si>
  <si>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</si>
  <si>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</si>
  <si>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</si>
  <si>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</si>
  <si>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</si>
  <si>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</si>
  <si>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</si>
  <si>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</si>
  <si>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</si>
  <si>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</si>
  <si>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</si>
  <si>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</si>
  <si>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</si>
  <si>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</si>
  <si>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</si>
  <si>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</si>
  <si>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</si>
  <si>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</si>
  <si>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</si>
  <si>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</si>
  <si>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</si>
  <si>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</si>
  <si>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</si>
  <si>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</si>
  <si>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</si>
  <si>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</si>
  <si>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</si>
  <si>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</si>
  <si>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</si>
  <si>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</si>
  <si>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</si>
  <si>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</si>
  <si>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</si>
  <si>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</si>
  <si>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</si>
  <si>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</si>
  <si>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</si>
  <si>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</si>
  <si>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</si>
  <si>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</si>
  <si>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</si>
  <si>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</si>
  <si>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</si>
  <si>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</si>
  <si>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</si>
  <si>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</si>
  <si>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</si>
  <si>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</si>
  <si>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</si>
  <si>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</si>
  <si>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</si>
  <si>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</si>
  <si>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</si>
  <si>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</si>
  <si>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</si>
  <si>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</si>
  <si>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</si>
  <si>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</si>
  <si>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</si>
  <si>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</si>
  <si>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</si>
  <si>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</si>
  <si>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</si>
  <si>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</si>
  <si>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</si>
  <si>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</si>
  <si>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</si>
  <si>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</si>
  <si>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</si>
  <si>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</si>
  <si>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</si>
  <si>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</si>
  <si>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</si>
  <si>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</si>
  <si>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</si>
  <si>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</si>
  <si>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</si>
  <si>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</si>
  <si>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</si>
  <si>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</si>
  <si>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</si>
  <si>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</si>
  <si>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</si>
  <si>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</si>
  <si>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</si>
  <si>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</si>
  <si>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</si>
  <si>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</si>
  <si>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</si>
  <si>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</si>
  <si>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</si>
  <si>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</si>
  <si>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</si>
  <si>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</si>
  <si>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</si>
  <si>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</si>
  <si>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</si>
  <si>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</si>
  <si>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</si>
  <si>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</si>
  <si>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</si>
  <si>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</si>
  <si>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</si>
  <si>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</si>
  <si>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</si>
  <si>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</si>
  <si>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</si>
  <si>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</si>
  <si>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</si>
  <si>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</si>
  <si>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</si>
  <si>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</si>
  <si>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</si>
  <si>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</si>
  <si>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</si>
  <si>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</si>
  <si>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</si>
  <si>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</si>
  <si>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</si>
  <si>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</si>
  <si>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</si>
  <si>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</si>
  <si>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</si>
  <si>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</si>
  <si>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</si>
  <si>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</si>
  <si>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</si>
  <si>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</si>
  <si>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</si>
  <si>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</si>
  <si>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</si>
  <si>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</si>
  <si>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</si>
  <si>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</si>
  <si>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</si>
  <si>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</si>
  <si>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</si>
  <si>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</si>
  <si>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</si>
  <si>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</si>
  <si>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</si>
  <si>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</si>
  <si>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</si>
  <si>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</si>
  <si>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</si>
  <si>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</si>
  <si>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</si>
  <si>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</si>
  <si>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</si>
  <si>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</si>
  <si>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</si>
  <si>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</si>
  <si>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</si>
  <si>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</si>
  <si>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</si>
  <si>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</si>
  <si>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</si>
  <si>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</si>
  <si>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</si>
  <si>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</si>
  <si>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</si>
  <si>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</si>
  <si>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</si>
  <si>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</si>
  <si>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</si>
  <si>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</si>
  <si>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</si>
  <si>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</si>
  <si>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</si>
  <si>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</si>
  <si>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</si>
  <si>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</si>
  <si>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</si>
  <si>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</si>
  <si>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</si>
  <si>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</si>
  <si>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</si>
  <si>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</si>
  <si>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</si>
  <si>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</si>
  <si>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</si>
  <si>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</si>
  <si>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</si>
  <si>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</si>
  <si>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</si>
  <si>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</si>
  <si>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</si>
  <si>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</si>
  <si>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</si>
  <si>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</si>
  <si>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</si>
  <si>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</si>
  <si>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</si>
  <si>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</si>
  <si>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</si>
  <si>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</si>
  <si>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</si>
  <si>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</si>
  <si>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</si>
  <si>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</si>
  <si>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</si>
  <si>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</si>
  <si>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</si>
  <si>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</si>
  <si>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</si>
  <si>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</si>
  <si>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</si>
  <si>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</si>
  <si>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</si>
  <si>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</si>
  <si>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</si>
  <si>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</si>
  <si>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</si>
  <si>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</si>
  <si>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</si>
  <si>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</si>
  <si>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</si>
  <si>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</si>
  <si>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</si>
  <si>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</si>
  <si>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</si>
  <si>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</si>
  <si>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</si>
  <si>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</si>
  <si>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</si>
  <si>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</si>
  <si>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</si>
  <si>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</si>
  <si>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</si>
  <si>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</si>
  <si>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</si>
  <si>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</si>
  <si>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</si>
  <si>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</si>
  <si>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</si>
  <si>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</si>
  <si>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</si>
  <si>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</si>
  <si>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</si>
  <si>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</si>
  <si>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</si>
  <si>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</si>
  <si>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</si>
  <si>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</si>
  <si>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</si>
  <si>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</si>
  <si>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</si>
  <si>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</si>
  <si>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</si>
  <si>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</si>
  <si>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</si>
  <si>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</si>
  <si>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</si>
  <si>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</si>
  <si>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</si>
  <si>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</si>
  <si>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</si>
  <si>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</si>
  <si>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</si>
  <si>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</si>
  <si>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</si>
  <si>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</si>
  <si>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</si>
  <si>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</si>
  <si>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</si>
  <si>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</si>
  <si>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</si>
  <si>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</si>
  <si>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</si>
  <si>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</si>
  <si>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</si>
  <si>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</si>
  <si>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</si>
  <si>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</si>
  <si>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</si>
  <si>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</si>
  <si>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</si>
  <si>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</si>
  <si>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</si>
  <si>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</si>
  <si>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</si>
  <si>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</si>
  <si>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</si>
  <si>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</si>
  <si>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</si>
  <si>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</si>
  <si>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</si>
  <si>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</si>
  <si>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</si>
  <si>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</si>
  <si>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</si>
  <si>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</si>
  <si>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</si>
  <si>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</si>
  <si>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</si>
  <si>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</si>
  <si>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</si>
  <si>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</si>
  <si>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</si>
  <si>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</si>
  <si>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</si>
  <si>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</si>
  <si>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</si>
  <si>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</si>
  <si>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</si>
  <si>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</si>
  <si>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</si>
  <si>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</si>
  <si>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</si>
  <si>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</si>
  <si>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</si>
  <si>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</si>
  <si>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</si>
  <si>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</si>
  <si>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</si>
  <si>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</si>
  <si>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</si>
  <si>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</si>
  <si>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</si>
  <si>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</si>
  <si>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</si>
  <si>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</si>
  <si>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</si>
  <si>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</si>
  <si>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</si>
  <si>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</si>
  <si>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</si>
  <si>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</si>
  <si>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</si>
  <si>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</si>
  <si>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</si>
  <si>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</si>
  <si>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</si>
  <si>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</si>
  <si>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</si>
  <si>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</si>
  <si>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</si>
  <si>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</si>
  <si>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</si>
  <si>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</si>
  <si>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</si>
  <si>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</si>
  <si>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</si>
  <si>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</si>
  <si>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</si>
  <si>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</si>
  <si>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</si>
  <si>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</si>
  <si>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</si>
  <si>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</si>
  <si>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</si>
  <si>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</si>
  <si>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</si>
  <si>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</si>
  <si>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</si>
  <si>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</si>
  <si>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</si>
  <si>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</si>
  <si>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</si>
  <si>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</si>
  <si>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</si>
  <si>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</si>
  <si>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</si>
  <si>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</si>
  <si>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</si>
  <si>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</si>
  <si>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</si>
  <si>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</si>
  <si>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</si>
  <si>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</si>
  <si>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</si>
  <si>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</si>
  <si>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</si>
  <si>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</si>
  <si>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</si>
  <si>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</si>
  <si>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</si>
  <si>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</si>
  <si>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</si>
  <si>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</si>
  <si>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</si>
  <si>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</si>
  <si>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</si>
  <si>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</si>
  <si>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</si>
  <si>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</si>
  <si>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</si>
  <si>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</si>
  <si>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</si>
  <si>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</si>
  <si>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</si>
  <si>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</si>
  <si>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</si>
  <si>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</si>
  <si>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</si>
  <si>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</si>
  <si>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</si>
  <si>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</si>
  <si>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</si>
  <si>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</si>
  <si>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</si>
  <si>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</si>
  <si>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</si>
  <si>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</si>
  <si>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</si>
  <si>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</si>
  <si>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</si>
  <si>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</si>
  <si>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</si>
  <si>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</si>
  <si>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</si>
  <si>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</si>
  <si>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</si>
  <si>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</si>
  <si>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</si>
  <si>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</si>
  <si>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</si>
  <si>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</si>
  <si>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</si>
  <si>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</si>
  <si>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</si>
  <si>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</si>
  <si>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</si>
  <si>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</si>
  <si>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</si>
  <si>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</si>
  <si>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</si>
  <si>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</si>
  <si>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</si>
  <si>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</si>
  <si>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</si>
  <si>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</si>
  <si>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</si>
  <si>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</si>
  <si>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</si>
  <si>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</si>
  <si>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</si>
  <si>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</si>
  <si>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</si>
  <si>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</si>
  <si>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</si>
  <si>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</si>
  <si>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</si>
  <si>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</si>
  <si>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</si>
  <si>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</si>
  <si>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</si>
  <si>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</si>
  <si>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</si>
  <si>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</si>
  <si>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</si>
  <si>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</si>
  <si>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</si>
  <si>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</si>
  <si>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</si>
  <si>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</si>
  <si>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</si>
  <si>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</si>
  <si>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</si>
  <si>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</si>
  <si>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</si>
  <si>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</si>
  <si>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</si>
  <si>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</si>
  <si>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</si>
  <si>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</si>
  <si>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</si>
  <si>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</si>
  <si>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</si>
  <si>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</si>
  <si>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</si>
  <si>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</si>
  <si>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</si>
  <si>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</si>
  <si>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</si>
  <si>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</si>
  <si>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</si>
  <si>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</si>
  <si>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</si>
  <si>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</si>
  <si>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</si>
  <si>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</si>
  <si>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</si>
  <si>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</si>
  <si>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</si>
  <si>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</si>
  <si>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</si>
  <si>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</si>
  <si>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</si>
  <si>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</si>
  <si>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</si>
  <si>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</si>
  <si>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</si>
  <si>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</si>
  <si>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</si>
  <si>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</si>
  <si>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</si>
  <si>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</si>
  <si>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</si>
  <si>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</si>
  <si>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</si>
  <si>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</si>
  <si>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</si>
  <si>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</si>
  <si>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</si>
  <si>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</si>
  <si>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</si>
  <si>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</si>
  <si>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</si>
  <si>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</si>
  <si>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</si>
  <si>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</si>
  <si>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</si>
  <si>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</si>
  <si>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</si>
  <si>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</si>
  <si>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</si>
  <si>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</si>
  <si>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</si>
  <si>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</si>
  <si>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</si>
  <si>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</si>
  <si>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</si>
  <si>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</si>
  <si>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</si>
  <si>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</si>
  <si>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</si>
  <si>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</si>
  <si>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</si>
  <si>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</si>
  <si>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</si>
  <si>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</si>
  <si>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</si>
  <si>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</si>
  <si>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</si>
  <si>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</si>
  <si>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</si>
  <si>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</si>
  <si>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</si>
  <si>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</si>
  <si>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</si>
  <si>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</si>
  <si>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</si>
  <si>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</si>
  <si>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</si>
  <si>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</si>
  <si>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</si>
  <si>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</si>
  <si>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</si>
  <si>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</si>
  <si>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</si>
  <si>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</si>
  <si>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</si>
  <si>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</si>
  <si>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</si>
  <si>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</si>
  <si>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</si>
  <si>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</si>
  <si>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</si>
  <si>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</si>
  <si>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</si>
  <si>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</si>
  <si>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</si>
  <si>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</si>
  <si>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</si>
  <si>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</si>
  <si>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</si>
  <si>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</si>
  <si>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</si>
  <si>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</si>
  <si>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</si>
  <si>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</si>
  <si>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</si>
  <si>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</si>
  <si>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</si>
  <si>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</si>
  <si>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</si>
  <si>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</si>
  <si>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</si>
  <si>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</si>
  <si>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</si>
  <si>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</si>
  <si>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</si>
  <si>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</si>
  <si>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</si>
  <si>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</si>
  <si>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</si>
  <si>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</si>
  <si>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</si>
  <si>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</si>
  <si>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</si>
  <si>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</si>
  <si>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</si>
  <si>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</si>
  <si>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</si>
  <si>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</si>
  <si>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</si>
  <si>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</si>
  <si>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</si>
  <si>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</si>
  <si>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</si>
  <si>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</si>
  <si>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</si>
  <si>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</si>
  <si>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</si>
  <si>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</si>
  <si>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</si>
  <si>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</si>
  <si>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</si>
  <si>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</si>
  <si>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</si>
  <si>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</si>
  <si>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</si>
  <si>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</si>
  <si>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</si>
  <si>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</si>
  <si>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</si>
  <si>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</si>
  <si>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</si>
  <si>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</si>
  <si>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</si>
  <si>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</si>
  <si>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</si>
  <si>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</si>
  <si>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</si>
  <si>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</si>
  <si>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</si>
  <si>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</si>
  <si>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</si>
  <si>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</si>
  <si>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</si>
  <si>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</si>
  <si>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</si>
  <si>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</si>
  <si>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</si>
  <si>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</si>
  <si>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</si>
  <si>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</si>
  <si>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</si>
  <si>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</si>
  <si>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</si>
  <si>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</si>
  <si>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</si>
  <si>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</si>
  <si>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</si>
  <si>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</si>
  <si>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</si>
  <si>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</si>
  <si>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</si>
  <si>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</si>
  <si>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</si>
  <si>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</si>
  <si>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</si>
  <si>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</si>
  <si>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</si>
  <si>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</si>
  <si>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</si>
  <si>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</si>
  <si>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</si>
  <si>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</si>
  <si>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</si>
  <si>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</si>
  <si>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</si>
  <si>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</si>
  <si>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</si>
  <si>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</si>
  <si>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</si>
  <si>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</si>
  <si>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</si>
  <si>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</si>
  <si>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</si>
  <si>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</si>
  <si>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</si>
  <si>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</si>
  <si>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</si>
  <si>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</si>
  <si>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</si>
  <si>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</si>
  <si>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</si>
  <si>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</si>
  <si>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</si>
  <si>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</si>
  <si>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</si>
  <si>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</si>
  <si>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</si>
  <si>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</si>
  <si>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</si>
  <si>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</si>
  <si>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</si>
  <si>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</si>
  <si>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</si>
  <si>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</si>
  <si>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</si>
  <si>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</si>
  <si>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</si>
  <si>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</si>
  <si>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</si>
  <si>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</si>
  <si>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</si>
  <si>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</si>
  <si>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</si>
  <si>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</si>
  <si>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</si>
  <si>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</si>
  <si>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</si>
  <si>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</si>
  <si>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</si>
  <si>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</si>
  <si>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</si>
  <si>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</si>
  <si>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</si>
  <si>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</si>
  <si>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</si>
  <si>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</si>
  <si>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</si>
  <si>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</si>
  <si>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</si>
  <si>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</si>
  <si>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</si>
  <si>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</si>
  <si>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</si>
  <si>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</si>
  <si>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</si>
  <si>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</si>
  <si>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</si>
  <si>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</si>
  <si>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</si>
  <si>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</si>
  <si>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</si>
  <si>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</si>
  <si>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</si>
  <si>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</si>
  <si>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</si>
  <si>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</si>
  <si>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</si>
  <si>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</si>
  <si>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</si>
  <si>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</si>
  <si>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</si>
  <si>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</si>
  <si>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</si>
  <si>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</si>
  <si>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</si>
  <si>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</si>
  <si>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</si>
  <si>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</si>
  <si>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</si>
  <si>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</si>
  <si>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</si>
  <si>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</si>
  <si>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</si>
  <si>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</si>
  <si>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</si>
  <si>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</si>
  <si>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</si>
  <si>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</si>
  <si>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</si>
  <si>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</si>
  <si>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</si>
  <si>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</si>
  <si>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</si>
  <si>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</si>
  <si>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</si>
  <si>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</si>
  <si>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</si>
  <si>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</si>
  <si>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</si>
  <si>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</si>
  <si>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</si>
  <si>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</si>
  <si>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</si>
  <si>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</si>
  <si>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</si>
  <si>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</si>
  <si>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</si>
  <si>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</si>
  <si>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</si>
  <si>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</si>
  <si>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</si>
  <si>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</si>
  <si>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</si>
  <si>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</si>
  <si>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</si>
  <si>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</si>
  <si>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</si>
  <si>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</si>
  <si>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</si>
  <si>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</si>
  <si>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</si>
  <si>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</si>
  <si>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</si>
  <si>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</si>
  <si>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</si>
  <si>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</si>
  <si>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</si>
  <si>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</si>
  <si>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</si>
  <si>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</si>
  <si>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</si>
  <si>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</si>
  <si>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</si>
  <si>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</si>
  <si>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</si>
  <si>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</si>
  <si>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</si>
  <si>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</si>
  <si>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</si>
  <si>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</si>
  <si>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</si>
  <si>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</si>
  <si>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</si>
  <si>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</si>
  <si>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</si>
  <si>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</si>
  <si>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</si>
  <si>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</si>
  <si>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</si>
  <si>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</si>
  <si>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</si>
  <si>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</si>
  <si>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</si>
  <si>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</si>
  <si>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</si>
  <si>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</si>
  <si>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</si>
  <si>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</si>
  <si>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</si>
  <si>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</si>
  <si>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</si>
  <si>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</si>
  <si>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</si>
  <si>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</si>
  <si>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</si>
  <si>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</si>
  <si>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</si>
  <si>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</si>
  <si>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</si>
  <si>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</si>
  <si>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</si>
  <si>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</si>
  <si>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</si>
  <si>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</si>
  <si>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</si>
  <si>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</si>
  <si>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</si>
  <si>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</si>
  <si>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</si>
  <si>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</si>
  <si>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</si>
  <si>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</si>
  <si>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</si>
  <si>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</si>
  <si>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</si>
  <si>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</si>
  <si>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</si>
  <si>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</si>
  <si>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</si>
  <si>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</si>
  <si>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</si>
  <si>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</si>
  <si>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</si>
  <si>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</si>
  <si>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</si>
  <si>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</si>
  <si>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</si>
  <si>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</si>
  <si>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</si>
  <si>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</si>
  <si>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</si>
  <si>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</si>
  <si>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</si>
  <si>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</si>
  <si>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</si>
  <si>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</si>
  <si>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</si>
  <si>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</si>
  <si>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</si>
  <si>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</si>
  <si>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</si>
  <si>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</si>
  <si>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</si>
  <si>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</si>
  <si>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</si>
  <si>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</si>
  <si>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</si>
  <si>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</si>
  <si>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</si>
  <si>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</si>
  <si>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</si>
  <si>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</si>
  <si>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</si>
  <si>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</si>
  <si>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</si>
  <si>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</si>
  <si>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</si>
  <si>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</si>
  <si>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</si>
  <si>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</si>
  <si>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</si>
  <si>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</si>
  <si>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</si>
  <si>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</si>
  <si>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</si>
  <si>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</si>
  <si>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</si>
  <si>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</si>
  <si>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</si>
  <si>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</si>
  <si>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</si>
  <si>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</si>
  <si>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</si>
  <si>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</si>
  <si>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</si>
  <si>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</si>
  <si>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</si>
  <si>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</si>
  <si>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</si>
  <si>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</si>
  <si>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</si>
  <si>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</si>
  <si>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</si>
  <si>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</si>
  <si>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</si>
  <si>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</si>
  <si>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</si>
  <si>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</si>
  <si>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</si>
  <si>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</si>
  <si>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</si>
  <si>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</si>
  <si>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</si>
  <si>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</si>
  <si>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</si>
  <si>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</si>
  <si>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</si>
  <si>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</si>
  <si>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</si>
  <si>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</si>
  <si>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</si>
  <si>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</si>
  <si>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</si>
  <si>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</si>
  <si>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</si>
  <si>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</si>
  <si>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</si>
  <si>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</si>
  <si>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</si>
  <si>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</si>
  <si>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</si>
  <si>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</si>
  <si>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</si>
  <si>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</si>
  <si>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</si>
  <si>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</si>
  <si>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</si>
  <si>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</si>
  <si>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</si>
  <si>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</si>
  <si>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</si>
  <si>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</si>
  <si>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</si>
  <si>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</si>
  <si>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</si>
  <si>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</si>
  <si>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</si>
  <si>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</si>
  <si>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</si>
  <si>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</si>
  <si>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</si>
  <si>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</si>
  <si>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</si>
  <si>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</si>
  <si>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</si>
  <si>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</si>
  <si>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</si>
  <si>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</si>
  <si>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</si>
  <si>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</si>
  <si>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</si>
  <si>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</si>
  <si>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</si>
  <si>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</si>
  <si>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</si>
  <si>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</si>
  <si>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</si>
  <si>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</si>
  <si>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</si>
  <si>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</si>
  <si>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</si>
  <si>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</si>
  <si>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</si>
  <si>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</si>
  <si>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</si>
  <si>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</si>
  <si>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</si>
  <si>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</si>
  <si>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</si>
  <si>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</si>
  <si>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</si>
  <si>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</si>
  <si>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</si>
  <si>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</si>
  <si>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</si>
  <si>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</si>
  <si>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</si>
  <si>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</si>
  <si>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</si>
  <si>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</si>
  <si>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</si>
  <si>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</si>
  <si>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</si>
  <si>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</si>
  <si>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</si>
  <si>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</si>
  <si>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</si>
  <si>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</si>
  <si>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</si>
  <si>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</si>
  <si>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</si>
  <si>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</si>
  <si>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</si>
  <si>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</si>
  <si>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</si>
  <si>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</si>
  <si>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</si>
  <si>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</si>
  <si>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</si>
  <si>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</si>
  <si>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</si>
  <si>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</si>
  <si>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</si>
  <si>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</si>
  <si>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</si>
  <si>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</si>
  <si>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</si>
  <si>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</si>
  <si>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</si>
  <si>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</si>
  <si>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</si>
  <si>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</si>
  <si>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</si>
  <si>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</si>
  <si>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</si>
  <si>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</si>
  <si>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</si>
  <si>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</si>
  <si>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</si>
  <si>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</si>
  <si>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</si>
  <si>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</si>
  <si>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</si>
  <si>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</si>
  <si>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</si>
  <si>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</si>
  <si>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</si>
  <si>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</si>
  <si>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</si>
  <si>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</si>
  <si>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</si>
  <si>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</si>
  <si>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</si>
  <si>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</si>
  <si>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</si>
  <si>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</si>
  <si>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</si>
  <si>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</si>
  <si>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</si>
  <si>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</si>
  <si>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</si>
  <si>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</si>
  <si>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</si>
  <si>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</si>
  <si>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</si>
  <si>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</si>
  <si>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</si>
  <si>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</si>
  <si>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</si>
  <si>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</si>
  <si>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</si>
  <si>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</si>
  <si>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</si>
  <si>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</si>
  <si>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</si>
  <si>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</si>
  <si>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</si>
  <si>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</si>
  <si>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</si>
  <si>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</si>
  <si>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</si>
  <si>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</si>
  <si>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</si>
  <si>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</si>
  <si>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</si>
  <si>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</si>
  <si>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</si>
  <si>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</si>
  <si>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</si>
  <si>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</si>
  <si>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</si>
  <si>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</si>
  <si>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</si>
  <si>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</si>
  <si>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</si>
  <si>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</si>
  <si>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</si>
  <si>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</si>
  <si>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</si>
  <si>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</si>
  <si>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</si>
  <si>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</si>
  <si>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</si>
  <si>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</si>
  <si>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</si>
  <si>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</si>
  <si>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</si>
  <si>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</si>
  <si>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</si>
  <si>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</si>
  <si>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</si>
  <si>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</si>
  <si>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</si>
  <si>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</si>
  <si>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</si>
  <si>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</si>
  <si>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</si>
  <si>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</si>
  <si>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</si>
  <si>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</si>
  <si>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</si>
  <si>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</si>
  <si>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</si>
  <si>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</si>
  <si>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</si>
  <si>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</si>
  <si>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</si>
  <si>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</si>
  <si>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</si>
  <si>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</si>
  <si>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</si>
  <si>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</si>
  <si>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</si>
  <si>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</si>
  <si>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</si>
  <si>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</si>
  <si>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</si>
  <si>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</si>
  <si>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</si>
  <si>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</si>
  <si>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</si>
  <si>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</si>
  <si>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</si>
  <si>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</si>
  <si>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</si>
  <si>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</si>
  <si>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</si>
  <si>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</si>
  <si>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</si>
  <si>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</si>
  <si>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</si>
  <si>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</si>
  <si>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</si>
  <si>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</si>
  <si>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</si>
  <si>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</si>
  <si>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</si>
  <si>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</si>
  <si>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</si>
  <si>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</si>
  <si>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</si>
  <si>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</si>
  <si>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</si>
  <si>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</si>
  <si>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</si>
  <si>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</si>
  <si>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</si>
  <si>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</si>
  <si>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</si>
  <si>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</si>
  <si>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</si>
  <si>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</si>
  <si>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</si>
  <si>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</si>
  <si>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</si>
  <si>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</si>
  <si>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</si>
  <si>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</si>
  <si>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</si>
  <si>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</si>
  <si>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</si>
  <si>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</si>
  <si>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</si>
  <si>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</si>
  <si>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</si>
  <si>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</si>
  <si>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</si>
  <si>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</si>
  <si>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</si>
  <si>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</si>
  <si>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</si>
  <si>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</si>
  <si>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</si>
  <si>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</si>
  <si>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</si>
  <si>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</si>
  <si>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</si>
  <si>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</si>
  <si>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</si>
  <si>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</si>
  <si>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</si>
  <si>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</si>
  <si>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</si>
  <si>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</si>
  <si>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</si>
  <si>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</si>
  <si>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</si>
  <si>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</si>
  <si>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</si>
  <si>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</si>
  <si>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</si>
  <si>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</si>
  <si>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</si>
  <si>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</si>
  <si>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</si>
  <si>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</si>
  <si>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</si>
  <si>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</si>
  <si>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</si>
  <si>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</si>
  <si>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</si>
  <si>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</si>
  <si>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</si>
  <si>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</si>
  <si>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</si>
  <si>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</si>
  <si>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</si>
  <si>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</si>
  <si>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</si>
  <si>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</si>
  <si>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</si>
  <si>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</si>
  <si>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</si>
  <si>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</si>
  <si>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</si>
  <si>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</si>
  <si>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</si>
  <si>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</si>
  <si>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</si>
  <si>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</si>
  <si>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</si>
  <si>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</si>
  <si>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</si>
  <si>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</si>
  <si>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</si>
  <si>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</si>
  <si>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</si>
  <si>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</si>
  <si>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</si>
  <si>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</si>
  <si>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</si>
  <si>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</si>
  <si>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</si>
  <si>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</si>
  <si>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</si>
  <si>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</si>
  <si>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</si>
  <si>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</si>
  <si>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</si>
  <si>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</si>
  <si>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</si>
  <si>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</si>
  <si>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</si>
  <si>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</si>
  <si>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</si>
  <si>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</si>
  <si>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</si>
  <si>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</si>
  <si>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</si>
  <si>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</si>
  <si>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</si>
  <si>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</si>
  <si>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</si>
  <si>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</si>
  <si>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</si>
  <si>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</si>
  <si>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</si>
  <si>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</si>
  <si>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</si>
  <si>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</si>
  <si>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</si>
  <si>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</si>
  <si>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</si>
  <si>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</si>
  <si>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</si>
  <si>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</si>
  <si>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</si>
  <si>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</si>
  <si>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</si>
  <si>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</si>
  <si>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</si>
  <si>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</si>
  <si>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</si>
  <si>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</si>
  <si>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</si>
  <si>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</si>
  <si>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</si>
  <si>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</si>
  <si>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</si>
  <si>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</si>
  <si>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</si>
  <si>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</si>
  <si>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</si>
  <si>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</si>
  <si>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</si>
  <si>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</si>
  <si>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</si>
  <si>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</si>
  <si>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</si>
  <si>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</si>
  <si>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</si>
  <si>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</si>
  <si>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</si>
  <si>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</si>
  <si>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</si>
  <si>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</si>
  <si>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</si>
  <si>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</si>
  <si>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</si>
  <si>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</si>
  <si>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</si>
  <si>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</si>
  <si>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</si>
  <si>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</si>
  <si>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</si>
  <si>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</si>
  <si>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</si>
  <si>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</si>
  <si>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</si>
  <si>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</si>
  <si>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</si>
  <si>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</si>
  <si>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</si>
  <si>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</si>
  <si>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</si>
  <si>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</si>
  <si>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</si>
  <si>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</si>
  <si>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</si>
  <si>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</si>
  <si>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</si>
  <si>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</si>
  <si>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</si>
  <si>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</si>
  <si>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</si>
  <si>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</si>
  <si>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</si>
  <si>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</si>
  <si>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</si>
  <si>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</si>
  <si>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</si>
  <si>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</si>
  <si>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</si>
  <si>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</si>
  <si>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</si>
  <si>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</si>
  <si>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</si>
  <si>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</si>
  <si>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</si>
  <si>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</si>
  <si>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</si>
  <si>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</si>
  <si>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</si>
  <si>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</si>
  <si>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</si>
  <si>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</si>
  <si>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</si>
  <si>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</si>
  <si>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</si>
  <si>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</si>
  <si>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</si>
  <si>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</si>
  <si>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</si>
  <si>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</si>
  <si>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</si>
  <si>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</si>
  <si>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</si>
  <si>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</si>
  <si>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</si>
  <si>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</si>
  <si>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</si>
  <si>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</si>
  <si>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</si>
  <si>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</si>
  <si>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</si>
  <si>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</si>
  <si>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</si>
  <si>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</si>
  <si>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</si>
  <si>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</si>
  <si>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</si>
  <si>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</si>
  <si>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</si>
  <si>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</si>
  <si>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</si>
  <si>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</si>
  <si>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</si>
  <si>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</si>
  <si>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</si>
  <si>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</si>
  <si>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</si>
  <si>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</si>
  <si>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</si>
  <si>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</si>
  <si>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</si>
  <si>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</si>
  <si>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</si>
  <si>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</si>
  <si>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</si>
  <si>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</si>
  <si>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</si>
  <si>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</si>
  <si>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</si>
  <si>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</si>
  <si>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</si>
  <si>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</si>
  <si>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</si>
  <si>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</si>
  <si>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</si>
  <si>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</si>
  <si>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</si>
  <si>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</si>
  <si>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</si>
  <si>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</si>
  <si>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</si>
  <si>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</si>
  <si>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</si>
  <si>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</si>
  <si>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</si>
  <si>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</si>
  <si>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</si>
  <si>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</si>
  <si>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</si>
  <si>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</si>
  <si>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</si>
  <si>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</si>
  <si>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</si>
  <si>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</si>
  <si>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</si>
  <si>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</si>
  <si>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</si>
  <si>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</si>
  <si>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</si>
  <si>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</si>
  <si>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</si>
  <si>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</si>
  <si>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</si>
  <si>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</si>
  <si>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</si>
  <si>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</si>
  <si>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</si>
  <si>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</si>
  <si>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</si>
  <si>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</si>
  <si>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</si>
  <si>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</si>
  <si>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</si>
  <si>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</si>
  <si>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</si>
  <si>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</si>
  <si>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</si>
  <si>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</si>
  <si>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</si>
  <si>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</si>
  <si>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</si>
  <si>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</si>
  <si>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</si>
  <si>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</si>
  <si>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</si>
  <si>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</si>
  <si>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</si>
  <si>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</si>
  <si>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</si>
  <si>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</si>
  <si>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</si>
  <si>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</si>
  <si>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</si>
  <si>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</si>
  <si>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</si>
  <si>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</si>
  <si>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</si>
  <si>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</si>
  <si>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</si>
  <si>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</si>
  <si>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</si>
  <si>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</si>
  <si>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</si>
  <si>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</si>
  <si>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</si>
  <si>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</si>
  <si>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</si>
  <si>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</si>
  <si>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</si>
  <si>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</si>
  <si>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</si>
  <si>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</si>
  <si>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</si>
  <si>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</si>
  <si>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</si>
  <si>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</si>
  <si>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</si>
  <si>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</si>
  <si>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</si>
  <si>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</si>
  <si>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</si>
  <si>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</si>
  <si>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</si>
  <si>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</si>
  <si>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</si>
  <si>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</si>
  <si>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</si>
  <si>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</si>
  <si>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</si>
  <si>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</si>
  <si>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</si>
  <si>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</si>
  <si>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</si>
  <si>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</si>
  <si>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</si>
  <si>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</si>
  <si>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</si>
  <si>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</si>
  <si>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</si>
  <si>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</si>
  <si>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</si>
  <si>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</si>
  <si>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</si>
  <si>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</si>
  <si>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</si>
  <si>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</si>
  <si>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</si>
  <si>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</si>
  <si>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</si>
  <si>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</si>
  <si>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</si>
  <si>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</si>
  <si>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</si>
  <si>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</si>
  <si>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</si>
  <si>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</si>
  <si>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</si>
  <si>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</si>
  <si>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</si>
  <si>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</si>
  <si>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</si>
  <si>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</si>
  <si>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</si>
  <si>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</si>
  <si>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</si>
  <si>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</si>
  <si>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</si>
  <si>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</si>
  <si>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</si>
  <si>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</si>
  <si>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</si>
  <si>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</si>
  <si>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</si>
  <si>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</si>
  <si>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</si>
  <si>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</si>
  <si>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</si>
  <si>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</si>
  <si>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</si>
  <si>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</si>
  <si>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</si>
  <si>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</si>
  <si>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</si>
  <si>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</si>
  <si>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</si>
  <si>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</si>
  <si>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</si>
  <si>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</si>
  <si>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</si>
  <si>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</si>
  <si>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</si>
  <si>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</si>
  <si>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</si>
  <si>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</si>
  <si>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</si>
  <si>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</si>
  <si>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</si>
  <si>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</si>
  <si>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</si>
  <si>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</si>
  <si>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</si>
  <si>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</si>
  <si>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</si>
  <si>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</si>
  <si>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</si>
  <si>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</si>
  <si>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</si>
  <si>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</si>
  <si>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</si>
  <si>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</si>
  <si>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</si>
  <si>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</si>
  <si>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</si>
  <si>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</si>
  <si>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</si>
  <si>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</si>
  <si>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</si>
  <si>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</si>
  <si>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</si>
  <si>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</si>
  <si>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</si>
  <si>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</si>
  <si>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</si>
  <si>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</si>
  <si>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</si>
  <si>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</si>
  <si>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</si>
  <si>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</si>
  <si>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</si>
  <si>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</si>
  <si>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</si>
  <si>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</si>
  <si>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</si>
  <si>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</si>
  <si>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</si>
  <si>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</si>
  <si>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</si>
  <si>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</si>
  <si>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</si>
  <si>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</si>
  <si>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</si>
  <si>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</si>
  <si>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</si>
  <si>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</si>
  <si>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</si>
  <si>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</si>
  <si>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</si>
  <si>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</si>
  <si>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</si>
  <si>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</si>
  <si>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</si>
  <si>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</si>
  <si>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</si>
  <si>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</si>
  <si>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</si>
  <si>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</si>
  <si>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</si>
  <si>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</si>
  <si>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</si>
  <si>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</si>
  <si>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</si>
  <si>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</si>
  <si>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</si>
  <si>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</si>
  <si>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</si>
  <si>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</si>
  <si>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</si>
  <si>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</si>
  <si>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</si>
  <si>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</si>
  <si>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</si>
  <si>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</si>
  <si>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</si>
  <si>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</si>
  <si>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</si>
  <si>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</si>
  <si>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</si>
  <si>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</si>
  <si>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</si>
  <si>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</si>
  <si>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</si>
  <si>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</si>
  <si>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</si>
  <si>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</si>
  <si>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</si>
  <si>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</si>
  <si>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</si>
  <si>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</si>
  <si>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</si>
  <si>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</si>
  <si>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</si>
  <si>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</si>
  <si>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</si>
  <si>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</si>
  <si>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</si>
  <si>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</si>
  <si>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</si>
  <si>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</si>
  <si>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</si>
  <si>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</si>
  <si>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</si>
  <si>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</si>
  <si>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</si>
  <si>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</si>
  <si>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</si>
  <si>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</si>
  <si>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</si>
  <si>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</si>
  <si>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</si>
  <si>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</si>
  <si>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</si>
  <si>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</si>
  <si>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</si>
  <si>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</si>
  <si>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</si>
  <si>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</si>
  <si>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</si>
  <si>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</si>
  <si>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</si>
  <si>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</si>
  <si>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</si>
  <si>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</si>
  <si>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</si>
  <si>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</si>
  <si>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</si>
  <si>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</si>
  <si>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</si>
  <si>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</si>
  <si>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</si>
  <si>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</si>
  <si>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</si>
  <si>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</si>
  <si>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</si>
  <si>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</si>
  <si>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</si>
  <si>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</si>
  <si>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</si>
  <si>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</si>
  <si>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</si>
  <si>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</si>
  <si>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</si>
  <si>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</si>
  <si>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</si>
  <si>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</si>
  <si>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</si>
  <si>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</si>
  <si>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</si>
  <si>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</si>
  <si>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</si>
  <si>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</si>
  <si>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</si>
  <si>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</si>
  <si>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</si>
  <si>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</si>
  <si>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</si>
  <si>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</si>
  <si>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</si>
  <si>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</si>
  <si>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</si>
  <si>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</si>
  <si>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</si>
  <si>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</si>
  <si>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</si>
  <si>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</si>
  <si>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</si>
  <si>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</si>
  <si>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</si>
  <si>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</si>
  <si>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</si>
  <si>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</si>
  <si>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</si>
  <si>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</si>
  <si>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</si>
  <si>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</si>
  <si>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</si>
  <si>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</si>
  <si>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</si>
  <si>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</si>
  <si>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</si>
  <si>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</si>
  <si>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</si>
  <si>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</si>
  <si>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</si>
  <si>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</si>
  <si>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</si>
  <si>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</si>
  <si>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</si>
  <si>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</si>
  <si>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</si>
  <si>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</si>
  <si>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</si>
  <si>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</si>
  <si>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</si>
  <si>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</si>
  <si>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</si>
  <si>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</si>
  <si>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</si>
  <si>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</si>
  <si>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</si>
  <si>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</si>
  <si>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</si>
  <si>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</si>
  <si>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</si>
  <si>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</si>
  <si>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</si>
  <si>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</si>
  <si>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</si>
  <si>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</si>
  <si>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</si>
  <si>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</si>
  <si>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</si>
  <si>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</si>
  <si>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</si>
  <si>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</si>
  <si>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</si>
  <si>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</si>
  <si>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</si>
  <si>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</si>
  <si>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</si>
  <si>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</si>
  <si>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</si>
  <si>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</si>
  <si>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</si>
  <si>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</si>
  <si>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</si>
  <si>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</si>
  <si>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</si>
  <si>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</si>
  <si>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</si>
  <si>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</si>
  <si>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</si>
  <si>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</si>
  <si>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</si>
  <si>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</si>
  <si>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</si>
  <si>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</si>
  <si>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</si>
  <si>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</si>
  <si>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</si>
  <si>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</si>
  <si>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</si>
  <si>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</si>
  <si>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</si>
  <si>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</si>
  <si>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</si>
  <si>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</si>
  <si>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</si>
  <si>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</si>
  <si>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</si>
  <si>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</si>
  <si>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</si>
  <si>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</si>
  <si>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</si>
  <si>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</si>
  <si>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</si>
  <si>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</si>
  <si>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</si>
  <si>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</si>
  <si>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</si>
  <si>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</si>
  <si>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</si>
  <si>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</si>
  <si>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</si>
  <si>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</si>
  <si>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</si>
  <si>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</si>
  <si>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</si>
  <si>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</si>
  <si>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</si>
  <si>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</si>
  <si>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</si>
  <si>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</si>
  <si>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</si>
  <si>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</si>
  <si>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</si>
  <si>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</si>
  <si>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</si>
  <si>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</si>
  <si>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</si>
  <si>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</si>
  <si>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</si>
  <si>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</si>
  <si>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</si>
  <si>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</si>
  <si>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</si>
  <si>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</si>
  <si>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</si>
  <si>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</si>
  <si>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</si>
  <si>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</si>
  <si>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</si>
  <si>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</si>
  <si>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</si>
  <si>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</si>
  <si>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</si>
  <si>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</si>
  <si>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</si>
  <si>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</si>
  <si>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</si>
  <si>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</si>
  <si>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</si>
  <si>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</si>
  <si>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</si>
  <si>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</si>
  <si>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</si>
  <si>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</si>
  <si>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</si>
  <si>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</si>
  <si>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</si>
  <si>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</si>
  <si>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</si>
  <si>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</si>
  <si>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</si>
  <si>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</si>
  <si>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</si>
  <si>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</si>
  <si>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</si>
  <si>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</si>
  <si>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</si>
  <si>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</si>
  <si>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</si>
  <si>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</si>
  <si>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</si>
  <si>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</si>
  <si>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</si>
  <si>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</si>
  <si>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</si>
  <si>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</si>
  <si>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</si>
  <si>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</si>
  <si>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</si>
  <si>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</si>
  <si>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</si>
  <si>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</si>
  <si>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</si>
  <si>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</si>
  <si>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</si>
  <si>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</si>
  <si>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</si>
  <si>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</si>
  <si>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</si>
  <si>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</si>
  <si>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</si>
  <si>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</si>
  <si>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</si>
  <si>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</si>
  <si>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</si>
  <si>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</si>
  <si>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</si>
  <si>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</si>
  <si>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</si>
  <si>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</si>
  <si>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</si>
  <si>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</si>
  <si>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</si>
  <si>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</si>
  <si>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</si>
  <si>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</si>
  <si>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</si>
  <si>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</si>
  <si>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</si>
  <si>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</si>
  <si>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</si>
  <si>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</si>
  <si>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</si>
  <si>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</si>
  <si>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</si>
  <si>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</si>
  <si>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</si>
  <si>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</si>
  <si>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</si>
  <si>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</si>
  <si>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</si>
  <si>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</si>
  <si>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</si>
  <si>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</si>
  <si>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</si>
  <si>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</si>
  <si>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</si>
  <si>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</si>
  <si>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</si>
  <si>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</si>
  <si>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</si>
  <si>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</si>
  <si>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</si>
  <si>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</si>
  <si>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</si>
  <si>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</si>
  <si>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</si>
  <si>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</si>
  <si>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</si>
  <si>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</si>
  <si>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</si>
  <si>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</si>
  <si>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</si>
  <si>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</si>
  <si>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</si>
  <si>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</si>
  <si>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</si>
  <si>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</si>
  <si>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</si>
  <si>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</si>
  <si>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</si>
  <si>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</si>
  <si>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</si>
  <si>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</si>
  <si>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</si>
  <si>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</si>
  <si>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</si>
  <si>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</si>
  <si>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</si>
  <si>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</si>
  <si>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</si>
  <si>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</si>
  <si>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</si>
  <si>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</si>
  <si>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</si>
  <si>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</si>
  <si>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</si>
  <si>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</si>
  <si>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</si>
  <si>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</si>
  <si>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</si>
  <si>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</si>
  <si>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</si>
  <si>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</si>
  <si>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</si>
  <si>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</si>
  <si>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</si>
  <si>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</si>
  <si>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</si>
  <si>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</si>
  <si>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</si>
  <si>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</si>
  <si>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</si>
  <si>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</si>
  <si>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</si>
  <si>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</si>
  <si>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</si>
  <si>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</si>
  <si>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</si>
  <si>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</si>
  <si>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</si>
  <si>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</si>
  <si>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</si>
  <si>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</si>
  <si>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</si>
  <si>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</si>
  <si>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</si>
  <si>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</si>
  <si>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</si>
  <si>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</si>
  <si>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</si>
  <si>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</si>
  <si>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</si>
  <si>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</si>
  <si>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</si>
  <si>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</si>
  <si>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</si>
  <si>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</si>
  <si>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</si>
  <si>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</si>
  <si>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</si>
  <si>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</si>
  <si>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</si>
  <si>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</si>
  <si>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</si>
  <si>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</si>
  <si>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</si>
  <si>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</si>
  <si>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</si>
  <si>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</si>
  <si>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</si>
  <si>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</si>
  <si>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</si>
  <si>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</si>
  <si>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</si>
  <si>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</si>
  <si>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</si>
  <si>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</si>
  <si>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</si>
  <si>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</si>
  <si>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</si>
  <si>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</si>
  <si>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</si>
  <si>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</si>
  <si>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</si>
  <si>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</si>
  <si>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</si>
  <si>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</si>
  <si>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</si>
  <si>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</si>
  <si>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</si>
  <si>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</si>
  <si>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</si>
  <si>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</si>
  <si>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</si>
  <si>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</si>
  <si>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</si>
  <si>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</si>
  <si>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</si>
  <si>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</si>
  <si>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</si>
  <si>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</si>
  <si>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</si>
  <si>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</si>
  <si>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</si>
  <si>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</si>
  <si>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</si>
  <si>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</si>
  <si>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</si>
  <si>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</si>
  <si>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</si>
  <si>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</si>
  <si>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</si>
  <si>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</si>
  <si>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</si>
  <si>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</si>
  <si>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</si>
  <si>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</si>
  <si>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</si>
  <si>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</si>
  <si>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</si>
  <si>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</si>
  <si>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</si>
  <si>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</si>
  <si>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</si>
  <si>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</si>
  <si>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</si>
  <si>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</si>
  <si>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</si>
  <si>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</si>
  <si>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</si>
  <si>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</si>
  <si>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</si>
  <si>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</si>
  <si>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</si>
  <si>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</si>
  <si>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</si>
  <si>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</si>
  <si>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</si>
  <si>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</si>
  <si>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</si>
  <si>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</si>
  <si>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</si>
  <si>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</si>
  <si>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</si>
  <si>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</si>
  <si>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</si>
  <si>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</si>
  <si>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</si>
  <si>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</si>
  <si>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</si>
  <si>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</si>
  <si>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</si>
  <si>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</si>
  <si>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</si>
  <si>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</si>
  <si>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</si>
  <si>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</si>
  <si>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</si>
  <si>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</si>
  <si>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</si>
  <si>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</si>
  <si>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</si>
  <si>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</si>
  <si>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</si>
  <si>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</si>
  <si>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</si>
  <si>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</si>
  <si>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</si>
  <si>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</si>
  <si>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</si>
  <si>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</si>
  <si>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</si>
  <si>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</si>
  <si>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</si>
  <si>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</si>
  <si>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</si>
  <si>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</si>
  <si>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</si>
  <si>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</si>
  <si>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</si>
  <si>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</si>
  <si>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</si>
  <si>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</si>
  <si>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</si>
  <si>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</si>
  <si>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</si>
  <si>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</si>
  <si>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</si>
  <si>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</si>
  <si>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</si>
  <si>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</si>
  <si>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</si>
  <si>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</si>
  <si>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</si>
  <si>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</si>
  <si>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</si>
  <si>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</si>
  <si>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</si>
  <si>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</si>
  <si>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</si>
  <si>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</si>
  <si>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</si>
  <si>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</si>
  <si>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</si>
  <si>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</si>
  <si>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</si>
  <si>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</si>
  <si>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</si>
  <si>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</si>
  <si>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</si>
  <si>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</si>
  <si>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</si>
  <si>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</si>
  <si>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</si>
  <si>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</si>
  <si>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</si>
  <si>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</si>
  <si>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</si>
  <si>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</si>
  <si>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</si>
  <si>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</si>
  <si>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</si>
  <si>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</si>
  <si>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</si>
  <si>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</si>
  <si>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</si>
  <si>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</si>
  <si>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</si>
  <si>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</si>
  <si>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</si>
  <si>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</si>
  <si>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</si>
  <si>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</si>
  <si>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</si>
  <si>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</si>
  <si>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</si>
  <si>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</si>
  <si>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</si>
  <si>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</si>
  <si>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</si>
  <si>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</si>
  <si>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</si>
  <si>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</si>
  <si>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</si>
  <si>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</si>
  <si>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</si>
  <si>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</si>
  <si>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</si>
  <si>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</si>
  <si>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</si>
  <si>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</si>
  <si>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</si>
  <si>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</si>
  <si>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</si>
  <si>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</si>
  <si>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</si>
  <si>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</si>
  <si>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</si>
  <si>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</si>
  <si>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</si>
  <si>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</si>
  <si>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</si>
  <si>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</si>
  <si>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</si>
  <si>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</si>
  <si>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</si>
  <si>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</si>
  <si>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</si>
  <si>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</si>
  <si>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</si>
  <si>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</si>
  <si>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</si>
  <si>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</si>
  <si>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</si>
  <si>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</si>
  <si>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</si>
  <si>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</si>
  <si>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</si>
  <si>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</si>
  <si>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</si>
  <si>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</si>
  <si>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</si>
  <si>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</si>
  <si>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</si>
  <si>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</si>
  <si>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</si>
  <si>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</si>
  <si>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</si>
  <si>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</si>
  <si>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</si>
  <si>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</si>
  <si>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</si>
  <si>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</si>
  <si>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</si>
  <si>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</si>
  <si>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</si>
  <si>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</si>
  <si>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</si>
  <si>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</si>
  <si>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</si>
  <si>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</si>
  <si>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</si>
  <si>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</si>
  <si>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</si>
  <si>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</si>
  <si>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</si>
  <si>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</si>
  <si>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</si>
  <si>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</si>
  <si>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</si>
  <si>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</si>
  <si>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</si>
  <si>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</si>
  <si>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</si>
  <si>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</si>
  <si>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</si>
  <si>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</si>
  <si>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</si>
  <si>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</si>
  <si>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</si>
  <si>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</si>
  <si>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</si>
  <si>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</si>
  <si>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</si>
  <si>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</si>
  <si>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</si>
  <si>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</si>
  <si>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</si>
  <si>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</si>
  <si>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</si>
  <si>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</si>
  <si>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</si>
  <si>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</si>
  <si>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</si>
  <si>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</si>
  <si>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</si>
  <si>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</si>
  <si>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</si>
  <si>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</si>
  <si>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</si>
  <si>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</si>
  <si>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</si>
  <si>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</si>
  <si>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</si>
  <si>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</si>
  <si>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</si>
  <si>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</si>
  <si>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</si>
  <si>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</si>
  <si>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</si>
  <si>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</si>
  <si>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</si>
  <si>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</si>
  <si>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</si>
  <si>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</si>
  <si>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</si>
  <si>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</si>
  <si>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</si>
  <si>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</si>
  <si>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</si>
  <si>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</si>
  <si>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</si>
  <si>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</si>
  <si>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</si>
  <si>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</si>
  <si>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</si>
  <si>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</si>
  <si>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</si>
  <si>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</si>
  <si>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</si>
  <si>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</si>
  <si>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</si>
  <si>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</si>
  <si>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</si>
  <si>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</si>
  <si>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</si>
  <si>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</si>
  <si>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</si>
  <si>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</si>
  <si>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</si>
  <si>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</si>
  <si>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</si>
  <si>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</si>
  <si>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</si>
  <si>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</si>
  <si>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</si>
  <si>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</si>
  <si>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</si>
  <si>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</si>
  <si>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</si>
  <si>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</si>
  <si>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</si>
  <si>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</si>
  <si>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</si>
  <si>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</si>
  <si>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</si>
  <si>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</si>
  <si>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</si>
  <si>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</si>
  <si>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</si>
  <si>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</si>
  <si>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</si>
  <si>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</si>
  <si>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</si>
  <si>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</si>
  <si>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</si>
  <si>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</si>
  <si>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</si>
  <si>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</si>
  <si>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</si>
  <si>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</si>
  <si>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</si>
  <si>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</si>
  <si>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</si>
  <si>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</si>
  <si>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</si>
  <si>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</si>
  <si>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</si>
  <si>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</si>
  <si>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</si>
  <si>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</si>
  <si>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</si>
  <si>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</si>
  <si>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</si>
  <si>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</si>
  <si>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</si>
  <si>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</si>
  <si>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</si>
  <si>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</si>
  <si>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</si>
  <si>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</si>
  <si>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</si>
  <si>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</si>
  <si>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</si>
  <si>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</si>
  <si>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</si>
  <si>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</si>
  <si>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</si>
  <si>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</si>
  <si>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</si>
  <si>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</si>
  <si>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</si>
  <si>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</si>
  <si>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</si>
  <si>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</si>
  <si>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</si>
  <si>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</si>
  <si>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</si>
  <si>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</si>
  <si>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</si>
  <si>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</si>
  <si>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</si>
  <si>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</si>
  <si>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</si>
  <si>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</si>
  <si>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</si>
  <si>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</si>
  <si>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</si>
  <si>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</si>
  <si>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</si>
  <si>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</si>
  <si>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</si>
  <si>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</si>
  <si>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</si>
  <si>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</si>
  <si>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</si>
  <si>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</si>
  <si>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</si>
  <si>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</si>
  <si>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</si>
  <si>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</si>
  <si>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</si>
  <si>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</si>
  <si>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</si>
  <si>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</si>
  <si>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</si>
  <si>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</si>
  <si>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</si>
  <si>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</si>
  <si>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</si>
  <si>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</si>
  <si>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</si>
  <si>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</si>
  <si>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</si>
  <si>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</si>
  <si>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</si>
  <si>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</si>
  <si>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</si>
  <si>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</si>
  <si>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</si>
  <si>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</si>
  <si>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</si>
  <si>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</si>
  <si>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</si>
  <si>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</si>
  <si>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</si>
  <si>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</si>
  <si>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</si>
  <si>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</si>
  <si>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</si>
  <si>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</si>
  <si>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</si>
  <si>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</si>
  <si>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</si>
  <si>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</si>
  <si>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</si>
  <si>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</si>
  <si>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</si>
  <si>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</si>
  <si>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</si>
  <si>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</si>
  <si>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</si>
  <si>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</si>
  <si>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</si>
  <si>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</si>
  <si>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</si>
  <si>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</si>
  <si>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</si>
  <si>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</si>
  <si>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</si>
  <si>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</si>
  <si>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</si>
  <si>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</si>
  <si>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</si>
  <si>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</si>
  <si>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</si>
  <si>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</si>
  <si>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</si>
  <si>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</si>
  <si>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</si>
  <si>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</si>
  <si>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</si>
  <si>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</si>
  <si>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</si>
  <si>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</si>
  <si>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</si>
  <si>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</si>
  <si>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</si>
  <si>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</si>
  <si>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</si>
  <si>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</si>
  <si>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</si>
  <si>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</si>
  <si>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</si>
  <si>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</si>
  <si>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</si>
  <si>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</si>
  <si>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</si>
  <si>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</si>
  <si>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</si>
  <si>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</si>
  <si>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</si>
  <si>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</si>
  <si>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</si>
  <si>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</si>
  <si>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</si>
  <si>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</si>
  <si>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</si>
  <si>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</si>
  <si>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</si>
  <si>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</si>
  <si>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</si>
  <si>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</si>
  <si>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</si>
  <si>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</si>
  <si>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</si>
  <si>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</si>
  <si>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</si>
  <si>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</si>
  <si>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</si>
  <si>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</si>
  <si>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</si>
  <si>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</si>
  <si>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</si>
  <si>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</si>
  <si>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</si>
  <si>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</si>
  <si>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</si>
  <si>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</si>
  <si>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</si>
  <si>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</si>
  <si>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</si>
  <si>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</si>
  <si>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</si>
  <si>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</si>
  <si>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</si>
  <si>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</si>
  <si>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</si>
  <si>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</si>
  <si>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</si>
  <si>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</si>
  <si>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</si>
  <si>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</si>
  <si>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</si>
  <si>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</si>
  <si>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</si>
  <si>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</si>
  <si>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</si>
  <si>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</si>
  <si>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</si>
  <si>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</si>
  <si>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</si>
  <si>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</si>
  <si>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</si>
  <si>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</si>
  <si>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</si>
  <si>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</si>
  <si>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</si>
  <si>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</si>
  <si>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</si>
  <si>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</si>
  <si>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</si>
  <si>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</si>
  <si>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</si>
  <si>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</si>
  <si>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</si>
  <si>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</si>
  <si>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</si>
  <si>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</si>
  <si>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</si>
  <si>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</si>
  <si>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</si>
  <si>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</si>
  <si>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</si>
  <si>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</si>
  <si>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</si>
  <si>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</si>
  <si>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</si>
  <si>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</si>
  <si>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</si>
  <si>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</si>
  <si>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</si>
  <si>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</si>
  <si>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</si>
  <si>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</si>
  <si>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</si>
  <si>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</si>
  <si>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</si>
  <si>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</si>
  <si>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</si>
  <si>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</si>
  <si>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</si>
  <si>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</si>
  <si>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</si>
  <si>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</si>
  <si>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</si>
  <si>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</si>
  <si>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</si>
  <si>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</si>
  <si>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</si>
  <si>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</si>
  <si>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</si>
  <si>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</si>
  <si>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</si>
  <si>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</si>
  <si>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</si>
  <si>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</si>
  <si>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</si>
  <si>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</si>
  <si>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</si>
  <si>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</si>
  <si>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</si>
  <si>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</si>
  <si>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</si>
  <si>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</si>
  <si>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</si>
  <si>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</si>
  <si>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</si>
  <si>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</si>
  <si>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</si>
  <si>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</si>
  <si>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</si>
  <si>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</si>
  <si>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</si>
  <si>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</si>
  <si>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</si>
  <si>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</si>
  <si>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</si>
  <si>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</si>
  <si>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</si>
  <si>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</si>
  <si>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</si>
  <si>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</si>
  <si>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</si>
  <si>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</si>
  <si>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</si>
  <si>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</si>
  <si>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</si>
  <si>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</si>
  <si>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</si>
  <si>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</si>
  <si>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</si>
  <si>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</si>
  <si>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</si>
  <si>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</si>
  <si>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</si>
  <si>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</si>
  <si>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</si>
  <si>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</si>
  <si>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</si>
  <si>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</si>
  <si>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</si>
  <si>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</si>
  <si>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</si>
  <si>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</si>
  <si>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</si>
  <si>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</si>
  <si>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</si>
  <si>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</si>
  <si>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</si>
  <si>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</si>
  <si>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</si>
  <si>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</si>
  <si>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</si>
  <si>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</si>
  <si>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</si>
  <si>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</si>
  <si>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</si>
  <si>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</si>
  <si>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</si>
  <si>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</si>
  <si>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</si>
  <si>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</si>
  <si>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</si>
  <si>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</si>
  <si>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</si>
  <si>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</si>
  <si>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</si>
  <si>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</si>
  <si>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</si>
  <si>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</si>
  <si>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</si>
  <si>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</si>
  <si>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</si>
  <si>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</si>
  <si>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</si>
  <si>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</si>
  <si>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</si>
  <si>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</si>
  <si>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</si>
  <si>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</si>
  <si>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</si>
  <si>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</si>
  <si>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</si>
  <si>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</si>
  <si>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</si>
  <si>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</si>
  <si>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</si>
  <si>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</si>
  <si>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</si>
  <si>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</si>
  <si>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</si>
  <si>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</si>
  <si>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</si>
  <si>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</si>
  <si>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</si>
  <si>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</si>
  <si>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</si>
  <si>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</si>
  <si>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</si>
  <si>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</si>
  <si>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</si>
  <si>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</si>
  <si>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</si>
  <si>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</si>
  <si>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</si>
  <si>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</si>
  <si>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</si>
  <si>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</si>
  <si>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</si>
  <si>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</si>
  <si>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</si>
  <si>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</si>
  <si>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</si>
  <si>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</si>
  <si>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</si>
  <si>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</si>
  <si>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</si>
  <si>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</si>
  <si>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</si>
  <si>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</si>
  <si>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</si>
  <si>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</si>
  <si>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</si>
  <si>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</si>
  <si>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</si>
  <si>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</si>
  <si>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</si>
  <si>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</si>
  <si>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</si>
  <si>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</si>
  <si>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</si>
  <si>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</si>
  <si>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</si>
  <si>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</si>
  <si>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</si>
  <si>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</si>
  <si>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</si>
  <si>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</si>
  <si>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</si>
  <si>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</si>
  <si>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</si>
  <si>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</si>
  <si>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</si>
  <si>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</si>
  <si>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</si>
  <si>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</si>
  <si>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</si>
  <si>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</si>
  <si>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</si>
  <si>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</si>
  <si>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</si>
  <si>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</si>
  <si>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</si>
  <si>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</si>
  <si>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</si>
  <si>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</si>
  <si>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</si>
  <si>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</si>
  <si>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</si>
  <si>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</si>
  <si>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</si>
  <si>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</si>
  <si>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</si>
  <si>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</si>
  <si>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</si>
  <si>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</si>
  <si>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</si>
  <si>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</si>
  <si>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</si>
  <si>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</si>
  <si>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</si>
  <si>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</si>
  <si>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</si>
  <si>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</si>
  <si>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</si>
  <si>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</si>
  <si>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</si>
  <si>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</si>
  <si>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</si>
  <si>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</si>
  <si>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</si>
  <si>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</si>
  <si>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</si>
  <si>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</si>
  <si>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</si>
  <si>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</si>
  <si>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</si>
  <si>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</si>
  <si>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</si>
  <si>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</si>
  <si>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</si>
  <si>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</si>
  <si>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</si>
  <si>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</si>
  <si>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</si>
  <si>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</si>
  <si>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</si>
  <si>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</si>
  <si>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</si>
  <si>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</si>
  <si>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</si>
  <si>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</si>
  <si>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</si>
  <si>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</si>
  <si>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</si>
  <si>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</si>
  <si>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</si>
  <si>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</si>
  <si>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</si>
  <si>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</si>
  <si>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</si>
  <si>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</si>
  <si>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</si>
  <si>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</si>
  <si>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</si>
  <si>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</si>
  <si>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</si>
  <si>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</si>
  <si>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</si>
  <si>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</si>
  <si>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</si>
  <si>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</si>
  <si>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</si>
  <si>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</si>
  <si>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</si>
  <si>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</si>
  <si>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</si>
  <si>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</si>
  <si>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</si>
  <si>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</si>
  <si>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</si>
  <si>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</si>
  <si>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</si>
  <si>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</si>
  <si>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</si>
  <si>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</si>
  <si>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</si>
  <si>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</si>
  <si>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</si>
  <si>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</si>
  <si>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</si>
  <si>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</si>
  <si>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</si>
  <si>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</si>
  <si>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</si>
  <si>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</si>
  <si>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</si>
  <si>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</si>
  <si>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</si>
  <si>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</si>
  <si>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</si>
  <si>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</si>
  <si>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</si>
  <si>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</si>
  <si>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</si>
  <si>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</si>
  <si>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</si>
  <si>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</si>
  <si>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</si>
  <si>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</si>
  <si>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</si>
  <si>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</si>
  <si>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</si>
  <si>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</si>
  <si>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</si>
  <si>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</si>
  <si>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</si>
  <si>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</si>
  <si>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</si>
  <si>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</si>
  <si>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</si>
  <si>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</si>
  <si>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</si>
  <si>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</si>
  <si>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</si>
  <si>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</si>
  <si>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</si>
  <si>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</si>
  <si>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</si>
  <si>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</si>
  <si>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</si>
  <si>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</si>
  <si>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</si>
  <si>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</si>
  <si>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</si>
  <si>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</si>
  <si>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</si>
  <si>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</si>
  <si>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</si>
  <si>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</si>
  <si>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</si>
  <si>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</si>
  <si>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</si>
  <si>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</si>
  <si>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</si>
  <si>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</si>
  <si>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</si>
  <si>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</si>
  <si>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</si>
  <si>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</si>
  <si>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</si>
  <si>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</si>
  <si>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</si>
  <si>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</si>
  <si>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</si>
  <si>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</si>
  <si>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</si>
  <si>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</si>
  <si>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</si>
  <si>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</si>
  <si>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</si>
  <si>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</si>
  <si>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</si>
  <si>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</si>
  <si>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</si>
  <si>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</si>
  <si>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</si>
  <si>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</si>
  <si>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</si>
  <si>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</si>
  <si>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</si>
  <si>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</si>
  <si>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</si>
  <si>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</si>
  <si>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</si>
  <si>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</si>
  <si>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</si>
  <si>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</si>
  <si>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</si>
  <si>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</si>
  <si>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</si>
  <si>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</si>
  <si>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</si>
  <si>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</si>
  <si>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</si>
  <si>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</si>
  <si>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</si>
  <si>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</si>
  <si>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</si>
  <si>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</si>
  <si>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</si>
  <si>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</si>
  <si>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</si>
  <si>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</si>
  <si>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</si>
  <si>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</si>
  <si>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</si>
  <si>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</si>
  <si>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</si>
  <si>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</si>
  <si>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</si>
  <si>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</si>
  <si>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</si>
  <si>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</si>
  <si>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</si>
  <si>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</si>
  <si>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</si>
  <si>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</si>
  <si>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</si>
  <si>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</si>
  <si>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</si>
  <si>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</si>
  <si>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</si>
  <si>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</si>
  <si>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</si>
  <si>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</si>
  <si>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</si>
  <si>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</si>
  <si>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</si>
  <si>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</si>
  <si>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</si>
  <si>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</si>
  <si>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</si>
  <si>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</si>
  <si>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</si>
  <si>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</si>
  <si>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</si>
  <si>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</si>
  <si>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</si>
  <si>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</si>
  <si>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</si>
  <si>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</si>
  <si>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</si>
  <si>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</si>
  <si>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</si>
  <si>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</si>
  <si>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</si>
  <si>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</si>
  <si>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</si>
  <si>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</si>
  <si>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</si>
  <si>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</si>
  <si>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</si>
  <si>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</si>
  <si>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</si>
  <si>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</si>
  <si>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</si>
  <si>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</si>
  <si>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</si>
  <si>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</si>
  <si>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</si>
  <si>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</si>
  <si>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</si>
  <si>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</si>
  <si>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</si>
  <si>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</si>
  <si>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</si>
  <si>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</si>
  <si>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</si>
  <si>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</si>
  <si>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</si>
  <si>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</si>
  <si>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</si>
  <si>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</si>
  <si>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</si>
  <si>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</si>
  <si>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</si>
  <si>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</si>
  <si>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</si>
  <si>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</si>
  <si>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</si>
  <si>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</si>
  <si>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</si>
  <si>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</si>
  <si>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</si>
  <si>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</si>
  <si>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</si>
  <si>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</si>
  <si>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</si>
  <si>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</si>
  <si>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</si>
  <si>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</si>
  <si>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</si>
  <si>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</si>
  <si>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</si>
  <si>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</si>
  <si>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</si>
  <si>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</si>
  <si>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</si>
  <si>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</si>
  <si>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</si>
  <si>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</si>
  <si>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</si>
  <si>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</si>
  <si>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</si>
  <si>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</si>
  <si>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</si>
  <si>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</si>
  <si>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</si>
  <si>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</si>
  <si>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</si>
  <si>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</si>
  <si>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</si>
  <si>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</si>
  <si>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</si>
  <si>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</si>
  <si>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</si>
  <si>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</si>
  <si>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</si>
  <si>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</si>
  <si>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</si>
  <si>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</si>
  <si>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</si>
  <si>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</si>
  <si>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</si>
  <si>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</si>
  <si>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</si>
  <si>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</si>
  <si>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</si>
  <si>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</si>
  <si>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</si>
  <si>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</si>
  <si>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</si>
  <si>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</si>
  <si>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</si>
  <si>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</si>
  <si>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</si>
  <si>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</si>
  <si>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</si>
  <si>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</si>
  <si>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</si>
  <si>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</si>
  <si>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</si>
  <si>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</si>
  <si>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</si>
  <si>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</si>
  <si>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</si>
  <si>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</si>
  <si>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</si>
  <si>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</si>
  <si>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</si>
  <si>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</si>
  <si>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</si>
  <si>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</si>
  <si>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</si>
  <si>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</si>
  <si>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</si>
  <si>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</si>
  <si>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</si>
  <si>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</si>
  <si>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</si>
  <si>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</si>
  <si>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</si>
  <si>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</si>
  <si>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</si>
  <si>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</si>
  <si>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</si>
  <si>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</si>
  <si>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</si>
  <si>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</si>
  <si>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</si>
  <si>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</si>
  <si>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</si>
  <si>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</si>
  <si>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</si>
  <si>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</si>
  <si>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</si>
  <si>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</si>
  <si>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</si>
  <si>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</si>
  <si>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</si>
  <si>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</si>
  <si>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</si>
  <si>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</si>
  <si>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</si>
  <si>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</si>
  <si>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</si>
  <si>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</si>
  <si>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</si>
  <si>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</si>
  <si>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</si>
  <si>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</si>
  <si>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</si>
  <si>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</si>
  <si>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</si>
  <si>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</si>
  <si>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</si>
  <si>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</si>
  <si>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</si>
  <si>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</si>
  <si>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</si>
  <si>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</si>
  <si>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</si>
  <si>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</si>
  <si>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</si>
  <si>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</si>
  <si>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</si>
  <si>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</si>
  <si>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</si>
  <si>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</si>
  <si>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</si>
  <si>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</si>
  <si>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</si>
  <si>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</si>
  <si>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</si>
  <si>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</si>
  <si>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</si>
  <si>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</si>
  <si>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</si>
  <si>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</si>
  <si>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</si>
  <si>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</si>
  <si>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</si>
  <si>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</si>
  <si>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</si>
  <si>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</si>
  <si>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</si>
  <si>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</si>
  <si>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</si>
  <si>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</si>
  <si>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</si>
  <si>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</si>
  <si>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</si>
  <si>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</si>
  <si>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</si>
  <si>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</si>
  <si>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</si>
  <si>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</si>
  <si>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</si>
  <si>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</si>
  <si>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</si>
  <si>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</si>
  <si>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</si>
  <si>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</si>
  <si>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</si>
  <si>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</si>
  <si>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</si>
  <si>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</si>
  <si>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</si>
  <si>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</si>
  <si>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</si>
  <si>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</si>
  <si>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</si>
  <si>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</si>
  <si>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</si>
  <si>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</si>
  <si>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</si>
  <si>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</si>
  <si>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</si>
  <si>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</si>
  <si>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</si>
  <si>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</si>
  <si>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</si>
  <si>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</si>
  <si>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</si>
  <si>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</si>
  <si>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</si>
  <si>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</si>
  <si>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</si>
  <si>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</si>
  <si>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</si>
  <si>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</si>
  <si>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</si>
  <si>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</si>
  <si>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</si>
  <si>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</si>
  <si>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</si>
  <si>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</si>
  <si>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</si>
  <si>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</si>
  <si>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</si>
  <si>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</si>
  <si>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</si>
  <si>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</si>
  <si>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</si>
  <si>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</si>
  <si>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</si>
  <si>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</si>
  <si>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</si>
  <si>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</si>
  <si>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</si>
  <si>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</si>
  <si>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</si>
  <si>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</si>
  <si>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</si>
  <si>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</si>
  <si>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</si>
  <si>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</si>
  <si>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</si>
  <si>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</si>
  <si>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</si>
  <si>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</si>
  <si>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</si>
  <si>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</si>
  <si>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</si>
  <si>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</si>
  <si>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</si>
  <si>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</si>
  <si>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</si>
  <si>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</si>
  <si>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</si>
  <si>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</si>
  <si>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</si>
  <si>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</si>
  <si>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</si>
  <si>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</si>
  <si>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</si>
  <si>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</si>
  <si>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</si>
  <si>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</si>
  <si>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</si>
  <si>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</si>
  <si>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</si>
  <si>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</si>
  <si>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</si>
  <si>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</si>
  <si>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</si>
  <si>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</si>
  <si>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</si>
  <si>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</si>
  <si>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</si>
  <si>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</si>
  <si>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</si>
  <si>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</si>
  <si>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</si>
  <si>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</si>
  <si>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</si>
  <si>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</si>
  <si>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</si>
  <si>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</si>
  <si>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</si>
  <si>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</si>
  <si>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</si>
  <si>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</si>
  <si>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</si>
  <si>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</si>
  <si>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</si>
  <si>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</si>
  <si>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</si>
  <si>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</si>
  <si>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</si>
  <si>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</si>
  <si>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</si>
  <si>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</si>
  <si>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</si>
  <si>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</si>
  <si>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</si>
  <si>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</si>
  <si>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</si>
  <si>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</si>
  <si>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</si>
  <si>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</si>
  <si>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</si>
  <si>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</si>
  <si>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</si>
  <si>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</si>
  <si>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</si>
  <si>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</si>
  <si>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</si>
  <si>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</si>
  <si>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</si>
  <si>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</si>
  <si>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</si>
  <si>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</si>
  <si>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</si>
  <si>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</si>
  <si>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</si>
  <si>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</si>
  <si>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</si>
  <si>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</si>
  <si>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</si>
  <si>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</si>
  <si>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</si>
  <si>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</si>
  <si>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</si>
  <si>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</si>
  <si>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</si>
  <si>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</si>
  <si>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</si>
  <si>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</si>
  <si>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</si>
  <si>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</si>
  <si>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</si>
  <si>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</si>
  <si>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</si>
  <si>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</si>
  <si>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</si>
  <si>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</si>
  <si>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</si>
  <si>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</si>
  <si>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</si>
  <si>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</si>
  <si>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</si>
  <si>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</si>
  <si>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</si>
  <si>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</si>
  <si>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</si>
  <si>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</si>
  <si>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</si>
  <si>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</si>
  <si>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</si>
  <si>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</si>
  <si>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</si>
  <si>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</si>
  <si>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</si>
  <si>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</si>
  <si>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</si>
  <si>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</si>
  <si>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</si>
  <si>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</si>
  <si>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</si>
  <si>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</si>
  <si>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</si>
  <si>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</si>
  <si>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</si>
  <si>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</si>
  <si>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</si>
  <si>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</si>
  <si>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</si>
  <si>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</si>
  <si>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</si>
  <si>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</si>
  <si>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</si>
  <si>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</si>
  <si>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</si>
  <si>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</si>
  <si>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</si>
  <si>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</si>
  <si>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</si>
  <si>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</si>
  <si>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</si>
  <si>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</si>
  <si>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</si>
  <si>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</si>
  <si>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</si>
  <si>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</si>
  <si>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</si>
  <si>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</si>
  <si>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</si>
  <si>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</si>
  <si>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</si>
  <si>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</si>
  <si>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</si>
  <si>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</si>
  <si>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</si>
  <si>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</si>
  <si>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</si>
  <si>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</si>
  <si>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</si>
  <si>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</si>
  <si>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</si>
  <si>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</si>
  <si>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</si>
  <si>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</si>
  <si>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</si>
  <si>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</si>
  <si>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</si>
  <si>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</si>
  <si>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</si>
  <si>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</si>
  <si>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</si>
  <si>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</si>
  <si>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</si>
  <si>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</si>
  <si>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</si>
  <si>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</si>
  <si>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</si>
  <si>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</si>
  <si>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</si>
  <si>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</si>
  <si>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</si>
  <si>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</si>
  <si>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</si>
  <si>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</si>
  <si>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</si>
  <si>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</si>
  <si>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</si>
  <si>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</si>
  <si>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</si>
  <si>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</si>
  <si>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</si>
  <si>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</si>
  <si>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</si>
  <si>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</si>
  <si>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</si>
  <si>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</si>
  <si>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</si>
  <si>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</si>
  <si>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</si>
  <si>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</si>
  <si>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</si>
  <si>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</si>
  <si>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</si>
  <si>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</si>
  <si>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</si>
  <si>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</si>
  <si>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</si>
  <si>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</si>
  <si>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</si>
  <si>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</si>
  <si>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</si>
  <si>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</si>
  <si>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</si>
  <si>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</si>
  <si>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</si>
  <si>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</si>
  <si>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</si>
  <si>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</si>
  <si>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</si>
  <si>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</si>
  <si>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</si>
  <si>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</si>
  <si>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</si>
  <si>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</si>
  <si>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</si>
  <si>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</si>
  <si>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</si>
  <si>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</si>
  <si>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</si>
  <si>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</si>
  <si>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</si>
  <si>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</si>
  <si>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</si>
  <si>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</si>
  <si>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</si>
  <si>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</si>
  <si>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</si>
  <si>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</si>
  <si>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</si>
  <si>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</si>
  <si>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</si>
  <si>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</si>
  <si>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</si>
  <si>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</si>
  <si>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</si>
  <si>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</si>
  <si>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</si>
  <si>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</si>
  <si>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</si>
  <si>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</si>
  <si>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</si>
  <si>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</si>
  <si>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</si>
  <si>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</si>
  <si>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</si>
  <si>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</si>
  <si>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</si>
  <si>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</si>
  <si>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</si>
  <si>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</si>
  <si>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</si>
  <si>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</si>
  <si>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</si>
  <si>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</si>
  <si>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</si>
  <si>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</si>
  <si>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</si>
  <si>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</si>
  <si>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</si>
  <si>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</si>
  <si>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</si>
  <si>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</si>
  <si>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</si>
  <si>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</si>
  <si>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</si>
  <si>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</si>
  <si>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</si>
  <si>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</si>
  <si>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</si>
  <si>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</si>
  <si>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</si>
  <si>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</si>
  <si>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</si>
  <si>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</si>
  <si>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</si>
  <si>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</si>
  <si>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</si>
  <si>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</si>
  <si>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</si>
  <si>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</si>
  <si>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</si>
  <si>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</si>
  <si>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</si>
  <si>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</si>
  <si>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</si>
  <si>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</si>
  <si>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</si>
  <si>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</si>
  <si>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</si>
  <si>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</si>
  <si>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</si>
  <si>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</si>
  <si>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</si>
  <si>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</si>
  <si>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</si>
  <si>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</si>
  <si>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</si>
  <si>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</si>
  <si>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</si>
  <si>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</si>
  <si>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</si>
  <si>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</si>
  <si>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</si>
  <si>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</si>
  <si>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</si>
  <si>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</si>
  <si>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</si>
  <si>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</si>
  <si>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</si>
  <si>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</si>
  <si>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</si>
  <si>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</si>
  <si>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</si>
  <si>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</si>
  <si>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</si>
  <si>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</si>
  <si>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</si>
  <si>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</si>
  <si>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</si>
  <si>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</si>
  <si>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</si>
  <si>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</si>
  <si>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</si>
  <si>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</si>
  <si>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</si>
  <si>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</si>
  <si>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</si>
  <si>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</si>
  <si>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</si>
  <si>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</si>
  <si>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</si>
  <si>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</si>
  <si>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</si>
  <si>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</si>
  <si>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</si>
  <si>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</si>
  <si>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</si>
  <si>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</si>
  <si>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</si>
  <si>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</si>
  <si>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</si>
  <si>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</si>
  <si>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</si>
  <si>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</si>
  <si>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</si>
  <si>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</si>
  <si>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</si>
  <si>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</si>
  <si>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</si>
  <si>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</si>
  <si>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</si>
  <si>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</si>
  <si>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</si>
  <si>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</si>
  <si>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</si>
  <si>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</si>
  <si>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</si>
  <si>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</si>
  <si>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</si>
  <si>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</si>
  <si>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</si>
  <si>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</si>
  <si>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</si>
  <si>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</si>
  <si>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</si>
  <si>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</si>
  <si>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</si>
  <si>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</si>
  <si>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</si>
  <si>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</si>
  <si>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</si>
  <si>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</si>
  <si>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</si>
  <si>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</si>
  <si>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</si>
  <si>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</si>
  <si>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</si>
  <si>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</si>
  <si>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</si>
  <si>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</si>
  <si>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</si>
  <si>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</si>
  <si>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</si>
  <si>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</si>
  <si>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</si>
  <si>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</si>
  <si>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</si>
  <si>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</si>
  <si>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</si>
  <si>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</si>
  <si>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</si>
  <si>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</si>
  <si>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</si>
  <si>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</si>
  <si>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</si>
  <si>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</si>
  <si>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</si>
  <si>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</si>
  <si>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</si>
  <si>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</si>
  <si>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</si>
  <si>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</si>
  <si>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</si>
  <si>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</si>
  <si>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</si>
  <si>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</si>
  <si>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</si>
  <si>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</si>
  <si>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</si>
  <si>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</si>
  <si>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</si>
  <si>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</si>
  <si>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</si>
  <si>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</si>
  <si>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</si>
  <si>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</si>
  <si>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</si>
  <si>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</si>
  <si>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</si>
  <si>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</si>
  <si>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</si>
  <si>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</si>
  <si>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</si>
  <si>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</si>
  <si>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</si>
  <si>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</si>
  <si>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</si>
  <si>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</si>
  <si>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</si>
  <si>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</si>
  <si>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</si>
  <si>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</si>
  <si>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</si>
  <si>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</si>
  <si>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</si>
  <si>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</si>
  <si>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</si>
  <si>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</si>
  <si>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</si>
  <si>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</si>
  <si>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</si>
  <si>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</si>
  <si>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</si>
  <si>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</si>
  <si>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</si>
  <si>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</si>
  <si>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</si>
  <si>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</si>
  <si>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</si>
  <si>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</si>
  <si>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</si>
  <si>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</si>
  <si>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</si>
  <si>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</si>
  <si>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</si>
  <si>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</si>
  <si>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</si>
  <si>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</si>
  <si>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</si>
  <si>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</si>
  <si>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</si>
  <si>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</si>
  <si>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</si>
  <si>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</si>
  <si>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</si>
  <si>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</si>
  <si>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</si>
  <si>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</si>
  <si>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</si>
  <si>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</si>
  <si>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</si>
  <si>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</si>
  <si>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</si>
  <si>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</si>
  <si>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</si>
  <si>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</si>
  <si>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</si>
  <si>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</si>
  <si>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</si>
  <si>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</si>
  <si>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</si>
  <si>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</si>
  <si>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</si>
  <si>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</si>
  <si>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</si>
  <si>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</si>
  <si>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</si>
  <si>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</si>
  <si>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</si>
  <si>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</si>
  <si>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</si>
  <si>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</si>
  <si>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</si>
  <si>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</si>
  <si>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</si>
  <si>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</si>
  <si>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</si>
  <si>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</si>
  <si>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</si>
  <si>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</si>
  <si>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</si>
  <si>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</si>
  <si>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</si>
  <si>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</si>
  <si>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</si>
  <si>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</si>
  <si>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</si>
  <si>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</si>
  <si>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</si>
  <si>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</si>
  <si>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</si>
  <si>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</si>
  <si>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</si>
  <si>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</si>
  <si>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</si>
  <si>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</si>
  <si>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</si>
  <si>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</si>
  <si>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</si>
  <si>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</si>
  <si>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</si>
  <si>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</si>
  <si>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</si>
  <si>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</si>
  <si>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</si>
  <si>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</si>
  <si>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</si>
  <si>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</si>
  <si>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</si>
  <si>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</si>
  <si>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</si>
  <si>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</si>
  <si>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</si>
  <si>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</si>
  <si>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</si>
  <si>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</si>
  <si>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</si>
  <si>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</si>
  <si>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</si>
  <si>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</si>
  <si>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</si>
  <si>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</si>
  <si>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</si>
  <si>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</si>
  <si>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</si>
  <si>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</si>
  <si>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</si>
  <si>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</si>
  <si>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</si>
  <si>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</si>
  <si>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</si>
  <si>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</si>
  <si>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</si>
  <si>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</si>
  <si>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</si>
  <si>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</si>
  <si>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</si>
  <si>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</si>
  <si>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</si>
  <si>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</si>
  <si>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</si>
  <si>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</si>
  <si>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</si>
  <si>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</si>
  <si>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</si>
  <si>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</si>
  <si>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</si>
  <si>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</si>
  <si>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</si>
  <si>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</si>
  <si>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</si>
  <si>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</si>
  <si>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</si>
  <si>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</si>
  <si>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</si>
  <si>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</si>
  <si>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</si>
  <si>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</si>
  <si>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</si>
  <si>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</si>
  <si>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</si>
  <si>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</si>
  <si>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</si>
  <si>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</si>
  <si>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</si>
  <si>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</si>
  <si>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</si>
  <si>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</si>
  <si>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</si>
  <si>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</si>
  <si>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</si>
  <si>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</si>
  <si>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</si>
  <si>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</si>
  <si>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</si>
  <si>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</si>
  <si>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</si>
  <si>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</si>
  <si>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</si>
  <si>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</si>
  <si>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</si>
  <si>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</si>
  <si>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</si>
  <si>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</si>
  <si>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</si>
  <si>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</si>
  <si>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</si>
  <si>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</si>
  <si>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</si>
  <si>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</si>
  <si>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</si>
  <si>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</si>
  <si>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</si>
  <si>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</si>
  <si>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</si>
  <si>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</si>
  <si>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</si>
  <si>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</si>
  <si>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</si>
  <si>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</si>
  <si>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</si>
  <si>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</si>
  <si>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</si>
  <si>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</si>
  <si>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</si>
  <si>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</si>
  <si>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</si>
  <si>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</si>
  <si>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</si>
  <si>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</si>
  <si>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</si>
  <si>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</si>
  <si>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</si>
  <si>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</si>
  <si>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</si>
  <si>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</si>
  <si>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</si>
  <si>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</si>
  <si>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</si>
  <si>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</si>
  <si>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</si>
  <si>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</si>
  <si>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</si>
  <si>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</si>
  <si>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</si>
  <si>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</si>
  <si>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</si>
  <si>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</si>
  <si>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</si>
  <si>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</si>
  <si>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</si>
  <si>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</si>
  <si>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</si>
  <si>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</si>
  <si>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</si>
  <si>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</si>
  <si>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</si>
  <si>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</si>
  <si>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</si>
  <si>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</si>
  <si>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</si>
  <si>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</si>
  <si>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</si>
  <si>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</si>
  <si>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</si>
  <si>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</si>
  <si>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</si>
  <si>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</si>
  <si>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</si>
  <si>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</si>
  <si>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</si>
  <si>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</si>
  <si>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</si>
  <si>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</si>
  <si>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</si>
  <si>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</si>
  <si>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</si>
  <si>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</si>
  <si>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</si>
  <si>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</si>
  <si>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</si>
  <si>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</si>
  <si>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</si>
  <si>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</si>
  <si>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</si>
  <si>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</si>
  <si>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</si>
  <si>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</si>
  <si>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</si>
  <si>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</si>
  <si>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</si>
  <si>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</si>
  <si>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</si>
  <si>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</si>
  <si>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</si>
  <si>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</si>
  <si>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</si>
  <si>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</si>
  <si>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</si>
  <si>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</si>
  <si>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</si>
  <si>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</si>
  <si>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</si>
  <si>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</si>
  <si>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</si>
  <si>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</si>
  <si>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</si>
  <si>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</si>
  <si>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</si>
  <si>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</si>
  <si>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</si>
  <si>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</si>
  <si>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</si>
  <si>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</si>
  <si>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</si>
  <si>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</si>
  <si>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</si>
  <si>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</si>
  <si>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</si>
  <si>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</si>
  <si>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</si>
  <si>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</si>
  <si>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</si>
  <si>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</si>
  <si>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</si>
  <si>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</si>
  <si>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</si>
  <si>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</si>
  <si>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</si>
  <si>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</si>
  <si>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</si>
  <si>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</si>
  <si>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</si>
  <si>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</si>
  <si>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</si>
  <si>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</si>
  <si>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</si>
  <si>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</si>
  <si>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</si>
  <si>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</si>
  <si>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</si>
  <si>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</si>
  <si>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</si>
  <si>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</si>
  <si>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</si>
  <si>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</si>
  <si>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</si>
  <si>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</si>
  <si>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</si>
  <si>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</si>
  <si>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</si>
  <si>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</si>
  <si>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</si>
  <si>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</si>
  <si>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</si>
  <si>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</si>
  <si>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</si>
  <si>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</si>
  <si>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</si>
  <si>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</si>
  <si>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</si>
  <si>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</si>
  <si>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</si>
  <si>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</si>
  <si>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</si>
  <si>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</si>
  <si>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</si>
  <si>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</si>
  <si>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</si>
  <si>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</si>
  <si>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</si>
  <si>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</si>
  <si>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</si>
  <si>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</si>
  <si>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</si>
  <si>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</si>
  <si>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</si>
  <si>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</si>
  <si>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</si>
  <si>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</si>
  <si>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</si>
  <si>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</si>
  <si>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</si>
  <si>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</si>
  <si>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</si>
  <si>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</si>
  <si>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</si>
  <si>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</si>
  <si>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</si>
  <si>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</si>
  <si>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</si>
  <si>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</si>
  <si>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</si>
  <si>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</si>
  <si>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</si>
  <si>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</si>
  <si>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</si>
  <si>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</si>
  <si>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</si>
  <si>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</si>
  <si>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</si>
  <si>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</si>
  <si>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</si>
  <si>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</si>
  <si>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</si>
  <si>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</si>
  <si>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</si>
  <si>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</si>
  <si>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</si>
  <si>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</si>
  <si>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</si>
  <si>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</si>
  <si>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</si>
  <si>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</si>
  <si>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</si>
  <si>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</si>
  <si>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</si>
  <si>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</si>
  <si>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</si>
  <si>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</si>
  <si>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</si>
  <si>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</si>
  <si>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</si>
  <si>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</si>
  <si>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</si>
  <si>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</si>
  <si>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</si>
  <si>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</si>
  <si>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</si>
  <si>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</si>
  <si>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</si>
  <si>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</si>
  <si>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</si>
  <si>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</si>
  <si>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</si>
  <si>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</si>
  <si>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</si>
  <si>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</si>
  <si>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</si>
  <si>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</si>
  <si>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</si>
  <si>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</si>
  <si>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</si>
  <si>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</si>
  <si>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</si>
  <si>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</si>
  <si>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</si>
  <si>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</si>
  <si>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</si>
  <si>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</si>
  <si>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</si>
  <si>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</si>
  <si>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</si>
  <si>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</si>
  <si>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</si>
  <si>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</si>
  <si>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</si>
  <si>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</si>
  <si>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</si>
  <si>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</si>
  <si>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</si>
  <si>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</si>
  <si>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</si>
  <si>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</si>
  <si>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</si>
  <si>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</si>
  <si>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</si>
  <si>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</si>
  <si>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</si>
  <si>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</si>
  <si>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</si>
  <si>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</si>
  <si>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</si>
  <si>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</si>
  <si>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</si>
  <si>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</si>
  <si>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</si>
  <si>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</si>
  <si>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</si>
  <si>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</si>
  <si>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</si>
  <si>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</si>
  <si>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</si>
  <si>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</si>
  <si>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</si>
  <si>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</si>
  <si>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</si>
  <si>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</si>
  <si>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</si>
  <si>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</si>
  <si>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</si>
  <si>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</si>
  <si>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</si>
  <si>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</si>
  <si>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</si>
  <si>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</si>
  <si>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</si>
  <si>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</si>
  <si>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</si>
  <si>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</si>
  <si>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</si>
  <si>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</si>
  <si>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</si>
  <si>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</si>
  <si>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</si>
  <si>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</si>
  <si>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</si>
  <si>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</si>
  <si>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</si>
  <si>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</si>
  <si>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</si>
  <si>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</si>
  <si>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</si>
  <si>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</si>
  <si>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</si>
  <si>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</si>
  <si>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</si>
  <si>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</si>
  <si>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</si>
  <si>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</si>
  <si>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</si>
  <si>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</si>
  <si>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</si>
  <si>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</si>
  <si>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</si>
  <si>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</si>
  <si>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</si>
  <si>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</si>
  <si>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</si>
  <si>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</si>
  <si>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</si>
  <si>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</si>
  <si>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</si>
  <si>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</si>
  <si>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</si>
  <si>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</si>
  <si>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</si>
  <si>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</si>
  <si>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</si>
  <si>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</si>
  <si>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</si>
  <si>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</si>
  <si>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</si>
  <si>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</si>
  <si>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</si>
  <si>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</si>
  <si>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</si>
  <si>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</si>
  <si>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</si>
  <si>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</si>
  <si>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</si>
  <si>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</si>
  <si>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</si>
  <si>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</si>
  <si>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</si>
  <si>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</si>
  <si>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</si>
  <si>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</si>
  <si>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</si>
  <si>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</si>
  <si>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</si>
  <si>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</si>
  <si>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</si>
  <si>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</si>
  <si>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</si>
  <si>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</si>
  <si>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</si>
  <si>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</si>
  <si>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</si>
  <si>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</si>
  <si>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</si>
  <si>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</si>
  <si>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</si>
  <si>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</si>
  <si>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</si>
  <si>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</si>
  <si>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</si>
  <si>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</si>
  <si>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</si>
  <si>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</si>
  <si>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</si>
  <si>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</si>
  <si>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</si>
  <si>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</si>
  <si>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</si>
  <si>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</si>
  <si>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</si>
  <si>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</si>
  <si>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</si>
  <si>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</si>
  <si>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</si>
  <si>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</si>
  <si>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</si>
  <si>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</si>
  <si>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</si>
  <si>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</si>
  <si>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</si>
  <si>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</si>
  <si>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</si>
  <si>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</si>
  <si>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</si>
  <si>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</si>
  <si>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</si>
  <si>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</si>
  <si>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</si>
  <si>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</si>
  <si>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</si>
  <si>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</si>
  <si>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</si>
  <si>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</si>
  <si>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</si>
  <si>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</si>
  <si>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</si>
  <si>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</si>
  <si>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</si>
  <si>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</si>
  <si>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</si>
  <si>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</si>
  <si>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</si>
  <si>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</si>
  <si>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</si>
  <si>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</si>
  <si>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</si>
  <si>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</si>
  <si>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</si>
  <si>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</si>
  <si>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</si>
  <si>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</si>
  <si>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</si>
  <si>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</si>
  <si>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</si>
  <si>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</si>
  <si>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</si>
  <si>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</si>
  <si>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</si>
  <si>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</si>
  <si>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</si>
  <si>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</si>
  <si>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</si>
  <si>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</si>
  <si>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</si>
  <si>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</si>
  <si>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</si>
  <si>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</si>
  <si>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</si>
  <si>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</si>
  <si>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</si>
  <si>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</si>
  <si>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</si>
  <si>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</si>
  <si>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</si>
  <si>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</si>
  <si>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</si>
  <si>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</si>
  <si>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</si>
  <si>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</si>
  <si>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</si>
  <si>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</si>
  <si>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</si>
  <si>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</si>
  <si>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</si>
  <si>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</si>
  <si>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</si>
  <si>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</si>
  <si>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</si>
  <si>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</si>
  <si>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</si>
  <si>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</si>
  <si>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</si>
  <si>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</si>
  <si>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</si>
  <si>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</si>
  <si>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</si>
  <si>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</si>
  <si>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</si>
  <si>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</si>
  <si>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</si>
  <si>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</si>
  <si>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</si>
  <si>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</si>
  <si>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</si>
  <si>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</si>
  <si>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</si>
  <si>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</si>
  <si>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</si>
  <si>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</si>
  <si>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</si>
  <si>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</si>
  <si>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</si>
  <si>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</si>
  <si>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</si>
  <si>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</si>
  <si>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</si>
  <si>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</si>
  <si>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</si>
  <si>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</si>
  <si>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</si>
  <si>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</si>
  <si>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</si>
  <si>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</si>
  <si>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</si>
  <si>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</si>
  <si>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</si>
  <si>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</si>
  <si>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</si>
  <si>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</si>
  <si>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</si>
  <si>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</si>
  <si>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</si>
  <si>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</si>
  <si>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</si>
  <si>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</si>
  <si>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</si>
  <si>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</si>
  <si>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</si>
  <si>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</si>
  <si>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</si>
  <si>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</si>
  <si>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</si>
  <si>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</si>
  <si>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</si>
  <si>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</si>
  <si>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</si>
  <si>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</si>
  <si>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</si>
  <si>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</si>
  <si>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</si>
  <si>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</si>
  <si>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</si>
  <si>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</si>
  <si>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</si>
  <si>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</si>
  <si>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</si>
  <si>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</si>
  <si>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</si>
  <si>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</si>
  <si>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</si>
  <si>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</si>
  <si>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</si>
  <si>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</si>
  <si>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</si>
  <si>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</si>
  <si>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</si>
  <si>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</si>
  <si>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</si>
  <si>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</si>
  <si>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</si>
  <si>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</si>
  <si>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</si>
  <si>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</si>
  <si>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</si>
  <si>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</si>
  <si>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</si>
  <si>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</si>
  <si>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</si>
  <si>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</si>
  <si>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</si>
  <si>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</si>
  <si>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</si>
  <si>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</si>
  <si>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</si>
  <si>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</si>
  <si>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</si>
  <si>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</si>
  <si>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</si>
  <si>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</si>
  <si>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</si>
  <si>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</si>
  <si>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</si>
  <si>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</si>
  <si>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</si>
  <si>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</si>
  <si>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</si>
  <si>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</si>
  <si>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</si>
  <si>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</si>
  <si>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</si>
  <si>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</si>
  <si>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</si>
  <si>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</si>
  <si>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</si>
  <si>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</si>
  <si>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</si>
  <si>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</si>
  <si>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</si>
  <si>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</si>
  <si>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</si>
  <si>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</si>
  <si>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</si>
  <si>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</si>
  <si>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</si>
  <si>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</si>
  <si>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</si>
  <si>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</si>
  <si>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</si>
  <si>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</si>
  <si>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</si>
  <si>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</si>
  <si>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</si>
  <si>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</si>
  <si>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</si>
  <si>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</si>
  <si>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</si>
  <si>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</si>
  <si>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</si>
  <si>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</si>
  <si>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</si>
  <si>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</si>
  <si>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</si>
  <si>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</si>
  <si>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</si>
  <si>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</si>
  <si>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</si>
  <si>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</si>
  <si>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</si>
  <si>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</si>
  <si>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</si>
  <si>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</si>
  <si>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</si>
  <si>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</si>
  <si>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</si>
  <si>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</si>
  <si>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</si>
  <si>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</si>
  <si>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</si>
  <si>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</si>
  <si>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</si>
  <si>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</si>
  <si>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</si>
  <si>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</si>
  <si>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</si>
  <si>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</si>
  <si>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</si>
  <si>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</si>
  <si>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</si>
  <si>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</si>
  <si>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</si>
  <si>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</si>
  <si>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</si>
  <si>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</si>
  <si>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</si>
  <si>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</si>
  <si>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</si>
  <si>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</si>
  <si>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</si>
  <si>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</si>
  <si>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</si>
  <si>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</si>
  <si>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</si>
  <si>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</si>
  <si>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</si>
  <si>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</si>
  <si>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</si>
  <si>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</si>
  <si>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</si>
  <si>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</si>
  <si>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</si>
  <si>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</si>
  <si>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</si>
  <si>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</si>
  <si>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</si>
  <si>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</si>
  <si>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</si>
  <si>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</si>
  <si>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</si>
  <si>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</si>
  <si>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</si>
  <si>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</si>
  <si>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</si>
  <si>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</si>
  <si>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</si>
  <si>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</si>
  <si>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</si>
  <si>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</si>
  <si>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</si>
  <si>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</si>
  <si>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</si>
  <si>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</si>
  <si>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</si>
  <si>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</si>
  <si>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</si>
  <si>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</si>
  <si>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</si>
  <si>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</si>
  <si>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</si>
  <si>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</si>
  <si>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</si>
  <si>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</si>
  <si>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</si>
  <si>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</si>
  <si>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</si>
  <si>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</si>
  <si>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</si>
  <si>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</si>
  <si>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</si>
  <si>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</si>
  <si>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</si>
  <si>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</si>
  <si>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</si>
  <si>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</si>
  <si>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</si>
  <si>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</si>
  <si>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</si>
  <si>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</si>
  <si>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</si>
  <si>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</si>
  <si>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</si>
  <si>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</si>
  <si>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</si>
  <si>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</si>
  <si>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</si>
  <si>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</si>
  <si>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</si>
  <si>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</si>
  <si>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</si>
  <si>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</si>
  <si>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</si>
  <si>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</si>
  <si>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</si>
  <si>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</si>
  <si>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</si>
  <si>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</si>
  <si>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</si>
  <si>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</si>
  <si>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</si>
  <si>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</si>
  <si>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</si>
  <si>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</si>
  <si>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</si>
  <si>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</si>
  <si>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</si>
  <si>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</si>
  <si>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</si>
  <si>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</si>
  <si>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</si>
  <si>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</si>
  <si>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</si>
  <si>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</si>
  <si>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</si>
  <si>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</si>
  <si>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</si>
  <si>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</si>
  <si>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</si>
  <si>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</si>
  <si>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</si>
  <si>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</si>
  <si>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</si>
  <si>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</si>
  <si>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</si>
  <si>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</si>
  <si>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</si>
  <si>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</si>
  <si>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</si>
  <si>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</si>
  <si>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</si>
  <si>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</si>
  <si>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</si>
  <si>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</si>
  <si>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</si>
  <si>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</si>
  <si>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</si>
  <si>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</si>
  <si>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</si>
  <si>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</si>
  <si>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</si>
  <si>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</si>
  <si>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</si>
  <si>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</si>
  <si>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</si>
  <si>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</si>
  <si>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</si>
  <si>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</si>
  <si>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</si>
  <si>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</si>
  <si>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</si>
  <si>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</si>
  <si>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</si>
  <si>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</si>
  <si>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</si>
  <si>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</si>
  <si>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</si>
  <si>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</si>
  <si>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</si>
  <si>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</si>
  <si>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</si>
  <si>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</si>
  <si>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</si>
  <si>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</si>
  <si>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</si>
  <si>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</si>
  <si>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</si>
  <si>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</si>
  <si>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</si>
  <si>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</si>
  <si>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</si>
  <si>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</si>
  <si>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</si>
  <si>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</si>
  <si>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</si>
  <si>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</si>
  <si>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</si>
  <si>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</si>
  <si>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</si>
  <si>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</si>
  <si>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</si>
  <si>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</si>
  <si>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</si>
  <si>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</si>
  <si>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</si>
  <si>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</si>
  <si>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</si>
  <si>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</si>
  <si>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</si>
  <si>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</si>
  <si>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</si>
  <si>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</si>
  <si>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</si>
  <si>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</si>
  <si>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</si>
  <si>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</si>
  <si>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</si>
  <si>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</si>
  <si>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</si>
  <si>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</si>
  <si>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</si>
  <si>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</si>
  <si>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</si>
  <si>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</si>
  <si>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</si>
  <si>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</si>
  <si>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</si>
  <si>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</si>
  <si>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</si>
  <si>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</si>
  <si>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</si>
  <si>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</si>
  <si>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</si>
  <si>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</si>
  <si>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</si>
  <si>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</si>
  <si>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</si>
  <si>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</si>
  <si>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</si>
  <si>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</si>
  <si>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</si>
  <si>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</si>
  <si>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</si>
  <si>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</si>
  <si>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</si>
  <si>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</si>
  <si>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</si>
  <si>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</si>
  <si>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</si>
  <si>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</si>
  <si>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</si>
  <si>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</si>
  <si>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</si>
  <si>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</si>
  <si>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</si>
  <si>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PCM-20251113-00000856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</si>
  <si>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</si>
  <si>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</si>
  <si>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</si>
  <si>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</si>
  <si>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</si>
  <si>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</si>
  <si>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</si>
  <si>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</si>
  <si>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</si>
  <si>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</si>
  <si>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</si>
  <si>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</si>
  <si>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</si>
  <si>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</si>
  <si>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</si>
  <si>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</si>
  <si>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</si>
  <si>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</si>
  <si>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</si>
  <si>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</si>
  <si>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</si>
  <si>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</si>
  <si>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</si>
  <si>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</si>
  <si>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</si>
  <si>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</si>
  <si>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</si>
  <si>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</si>
  <si>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</si>
  <si>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</si>
  <si>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</si>
  <si>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</si>
  <si>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</si>
  <si>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</si>
  <si>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</si>
  <si>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</si>
  <si>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</si>
  <si>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</si>
  <si>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</si>
  <si>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</si>
  <si>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</si>
  <si>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</si>
  <si>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</si>
  <si>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</si>
  <si>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</si>
  <si>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</si>
  <si>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</si>
  <si>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</si>
  <si>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</si>
  <si>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</si>
  <si>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</si>
  <si>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</si>
  <si>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</si>
  <si>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</si>
  <si>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</si>
  <si>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</si>
  <si>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</si>
  <si>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</si>
  <si>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</si>
  <si>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</si>
  <si>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</si>
  <si>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</si>
  <si>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</si>
  <si>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</si>
  <si>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</si>
  <si>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</si>
  <si>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</si>
  <si>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</si>
  <si>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</si>
  <si>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</si>
  <si>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</si>
  <si>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</si>
  <si>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</si>
  <si>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</si>
  <si>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</si>
  <si>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</si>
  <si>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</si>
  <si>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</si>
  <si>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</si>
  <si>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</si>
  <si>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</si>
  <si>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</si>
  <si>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</si>
  <si>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</si>
  <si>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</si>
  <si>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</si>
  <si>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</si>
  <si>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PCM-20251113-00000833</t>
  </si>
  <si>
    <t xml:space="preserve"> 2025-11-13 10:58:38</t>
  </si>
  <si>
    <t>ETA 40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</si>
  <si>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</si>
  <si>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</si>
  <si>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</si>
  <si>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</si>
  <si>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</si>
  <si>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</si>
  <si>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</si>
  <si>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</si>
  <si>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</si>
  <si>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</si>
  <si>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</si>
  <si>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</si>
  <si>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</si>
  <si>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</si>
  <si>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</si>
  <si>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SCECO Power NA , no access with car to connect PG as all road is closed</t>
  </si>
  <si>
    <t>PCM-20251113-00000844</t>
  </si>
  <si>
    <t>EM Team on the way ETA: 40 Mins</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</si>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</sst>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H3" sqref="H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311.54031712962751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11783</v>
      </c>
      <c r="E3" s="63" t="s">
        <v>39021</v>
      </c>
      <c r="F3" s="111">
        <v>45974.480729166666</v>
      </c>
      <c r="G3" s="112">
        <f t="shared" ref="G3:G20" ca="1" si="0">IFERROR(NOW()-F3,"")</f>
        <v>8.0138888879446313E-3</v>
      </c>
      <c r="H3" s="111">
        <v>45974.475856481484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45974.488743055554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45974.488743055554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45974.488743055554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45974.488743055554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45974.488743055554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45974.488743055554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45974.488743055554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45974.488743055554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45974.488743055554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45974.488743055554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45974.488743055554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45974.488743055554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45974.488743055554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45974.488743055554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45974.488743055554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45974.488743055554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45974.488743055554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45974.488743055554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45974.488743055554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45974.488743055554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45974.488743055554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45974.488743055554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45974.488743055554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45974.488743055554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45974.488743055554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45974.488743055554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45974.488743055554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45974.488743055554</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45974.488743055554</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45974.488743055554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45974.488743055554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45974.488743055554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45974.488743055554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45974.488743055554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45974.488743055554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45974.488743055554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45974.488743055554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45974.488743055554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45974.488743055554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45974.488743055554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45974.488743055554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45974.488743055554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45974.488743055554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45974.488743055554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45974.488743055554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45974.488743055554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45974.488743055554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45974.488743055554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45974.488743055554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45974.488743055554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45974.488743055554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45974.488743055554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45974.488743055554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45974.488743055554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45974.488743055554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45974.488743055554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45974.488743055554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45974.488743055554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45974.488743055554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45974.488743055554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45974.488743055554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45974.488743055554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45974.488743055554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45974.488743055554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45974.488743055554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45974.488743055554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45974.488743055554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45974.488743055554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45974.488743055554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45974.488743055554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45974.488743055554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45974.488743055554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45974.488743055554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45974.488743055554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45974.488743055554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45974.488743055554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45974.488743055554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45974.488743055554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45974.488743055554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45974.488743055554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45974.488743055554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45974.488743055554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45974.488743055554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45974.488743055554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45974.488743055554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45974.488743055554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45974.488743055554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45974.488743055554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45974.488743055554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45974.488743055554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45974.488743055554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45974.488743055554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45974.488743055554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45974.488743055554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45974.488743055554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45974.488743055554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45974.488743055554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45974.488743055554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45974.488743055554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45974.488743055554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45974.488743055554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45974.488743055554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45974.488743055554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45974.488743055554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45974.488743055554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45974.488743055554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45974.488743055554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45974.488743055554</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45974.488743055554</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31DA55A9-7C2F-424C-8E5D-F24B110F5FA2}"/>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149.48890509259218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24534</v>
      </c>
      <c r="E4" s="103" t="s">
        <v>39021</v>
      </c>
      <c r="F4" s="104">
        <v>45974.326226851852</v>
      </c>
      <c r="G4" s="105">
        <f t="shared" ref="G4:G9" ca="1" si="1">IFERROR(NOW()-F4,"-")</f>
        <v>0.16251620370167075</v>
      </c>
      <c r="H4" s="104">
        <v>45974.301817129628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45974.440960648149</v>
      </c>
      <c r="G5" s="105">
        <f t="shared" ca="1" si="1"/>
        <v>4.7782407404156402E-2</v>
      </c>
      <c r="H5" s="104">
        <v>45974.437488425923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45974.488743055554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45974.488743055554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45974.488743055554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45974.488743055554</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45974.488743055554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45974.488743055554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45974.488743055554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45974.488743055554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45974.488743055554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45974.488743055554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45974.488743055554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45974.488743055554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45974.488743055554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45974.488743055554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45974.488743055554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45974.488743055554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45974.488743055554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45974.488743055554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45974.488743055554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45974.488743055554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45974.488743055554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45974.488743055554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45974.488743055554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45974.488743055554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45974.488743055554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45974.488743055554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45974.488743055554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45974.488743055554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45974.488743055554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45974.488743055554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45974.488743055554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45974.488743055554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45974.488743055554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45974.488743055554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45974.488743055554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45974.488743055554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45974.488743055554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45974.488743055554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45974.488743055554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45974.488743055554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45974.488743055554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45974.488743055554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45974.488743055554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45974.488743055554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45974.488743055554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45974.488743055554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45974.488743055554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45974.488743055554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45974.488743055554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45974.488743055554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45974.488743055554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45974.488743055554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45974.488743055554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45974.488743055554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61" t="s">
        <v>21223</v>
      </c>
      <c r="E2" s="18" t="s">
        <v>39102</v>
      </c>
      <c r="F2" s="20">
        <v>45974.471689814818</v>
      </c>
      <c r="G2" s="21">
        <f t="shared" ref="G2:G3" ca="1" si="0">IFERROR(NOW()-F2,"-")</f>
        <v>1.705324073554948E-2</v>
      </c>
      <c r="H2" s="22" t="s">
        <v>39112</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18"/>
      <c r="E3" s="18"/>
      <c r="F3" s="20"/>
      <c r="G3" s="21">
        <f t="shared" ca="1" si="0"/>
        <v>45974.488743055554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45974.488743055554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45974.488743055554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45974.488743055554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45974.488743055554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45974.488743055554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45974.488743055554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45974.488743055554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45974.488743055554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45974.488743055554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45974.488743055554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45974.488743055554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45974.488743055554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45974.488743055554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45974.488743055554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45974.488743055554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45974.488743055554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45974.488743055554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45974.488743055554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45974.488743055554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45974.488743055554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45974.488743055554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45974.488743055554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45974.488743055554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45974.488743055554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45974.488743055554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45974.488743055554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45974.488743055554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45974.488743055554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45974.488743055554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45974.488743055554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45974.488743055554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45974.488743055554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45974.488743055554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45974.488743055554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45974.488743055554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45974.488743055554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45974.488743055554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45974.488743055554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45974.488743055554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45974.488743055554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45974.488743055554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45974.488743055554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45974.488743055554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45974.488743055554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45974.488743055554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45974.488743055554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45974.488743055554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45974.488743055554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45974.488743055554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45974.488743055554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45974.488743055554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45974.488743055554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45974.488743055554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45974.488743055554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45974.488743055554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45974.488743055554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45974.488743055554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45974.488743055554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45974.488743055554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45974.488743055554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45974.488743055554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45974.488743055554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45974.488743055554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45974.488743055554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45974.488743055554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45974.488743055554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45974.488743055554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45974.488743055554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45974.488743055554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45974.488743055554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45974.488743055554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45974.488743055554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45974.488743055554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45974.488743055554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45974.488743055554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45974.488743055554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45974.488743055554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45974.488743055554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45974.488743055554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45974.488743055554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45974.488743055554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45974.488743055554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45974.488743055554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45974.488743055554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45974.488743055554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45974.488743055554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45974.488743055554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45974.488743055554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45974.488743055554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45974.488743055554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45974.488743055554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45974.488743055554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45974.488743055554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45974.488743055554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45974.488743055554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45974.488743055554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45974.488743055554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45974.488743055554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45974.488743055554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45974.488743055554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45974.488743055554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45974.488743055554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45974.488743055554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45974.488743055554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45974.488743055554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45974.488743055554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45974.488743055554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45974.488743055554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45974.488743055554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45974.488743055554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45974.488743055554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45974.488743055554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45974.488743055554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45974.488743055554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45974.488743055554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45974.488743055554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45974.488743055554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45974.488743055554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45974.488743055554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45974.488743055554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45974.488743055554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45974.488743055554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45974.488743055554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45974.488743055554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45974.488743055554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45974.488743055554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45974.488743055554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45974.488743055554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45974.488743055554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45974.488743055554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45974.488743055554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45974.488743055554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45974.488743055554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45974.488743055554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45974.488743055554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45974.488743055554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45974.488743055554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45974.488743055554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45974.488743055554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45974.488743055554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45974.488743055554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45974.488743055554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45974.488743055554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45974.488743055554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45974.488743055554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45974.488743055554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45974.488743055554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45974.488743055554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45974.488743055554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45974.488743055554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45974.488743055554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45974.488743055554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45974.488743055554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45974.488743055554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45974.488743055554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45974.488743055554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45974.488743055554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45974.488743055554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45974.488743055554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45974.488743055554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45974.488743055554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45974.488743055554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45974.488743055554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45974.488743055554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45974.488743055554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45974.488743055554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45974.488743055554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45974.488743055554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45974.488743055554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45974.488743055554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45974.488743055554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45974.488743055554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45974.488743055554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45974.488743055554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45974.488743055554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45974.488743055554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45974.488743055554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45974.488743055554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45974.488743055554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45974.488743055554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45974.488743055554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45974.488743055554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45974.488743055554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45974.488743055554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45974.488743055554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45974.488743055554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45974.488743055554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45974.488743055554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45974.488743055554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45974.488743055554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45974.488743055554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45974.488743055554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45974.488743055554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45974.488743055554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45974.488743055554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45974.488743055554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45974.488743055554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45974.488743055554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45974.488743055554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45974.488743055554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45974.488743055554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45974.488743055554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45974.488743055554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45974.488743055554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45974.488743055554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45974.488743055554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45974.488743055554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45974.488743055554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45974.488743055554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45974.488743055554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45974.488743055554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45974.488743055554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45974.488743055554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45974.488743055554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45974.488743055554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45974.488743055554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45974.488743055554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45974.488743055554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45974.488743055554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45974.488743055554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45974.488743055554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45974.488743055554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45974.488743055554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45974.488743055554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45974.488743055554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45974.488743055554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45974.488743055554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45974.488743055554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45974.488743055554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45974.488743055554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45974.488743055554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45974.488743055554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45974.488743055554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45974.488743055554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45974.488743055554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45974.488743055554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45974.488743055554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45974.488743055554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45974.488743055554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45974.488743055554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45974.488743055554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45974.488743055554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45974.488743055554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45974.488743055554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45974.488743055554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45974.488743055554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45974.488743055554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45974.488743055554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45974.488743055554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45974.488743055554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45974.488743055554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45974.488743055554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45974.488743055554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45974.488743055554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45974.488743055554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45974.488743055554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45974.488743055554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45974.488743055554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45974.488743055554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45974.488743055554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45974.488743055554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45974.488743055554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45974.488743055554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45974.488743055554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45974.488743055554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45974.488743055554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45974.488743055554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45974.488743055554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45974.488743055554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45974.488743055554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45974.488743055554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45974.488743055554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45974.488743055554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45974.488743055554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45974.488743055554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45974.488743055554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45974.488743055554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45974.488743055554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45974.488743055554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45974.488743055554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45974.488743055554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45974.488743055554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45974.488743055554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45974.488743055554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45974.488743055554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45974.488743055554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45974.488743055554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45974.488743055554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45974.488743055554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45974.488743055554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45974.488743055554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45974.488743055554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45974.488743055554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45974.488743055554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45974.488743055554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45974.488743055554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45974.488743055554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45974.488743055554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45974.488743055554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45974.488743055554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45974.488743055554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45974.488743055554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45974.488743055554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45974.488743055554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45974.488743055554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45974.488743055554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45974.488743055554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45974.488743055554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45974.488743055554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45974.488743055554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45974.488743055554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45974.488743055554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45974.488743055554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45974.488743055554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45974.488743055554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45974.488743055554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45974.488743055554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45974.488743055554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45974.488743055554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45974.488743055554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45974.488743055554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45974.488743055554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45974.488743055554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45974.488743055554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45974.488743055554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45974.488743055554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45974.488743055554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45974.488743055554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45974.488743055554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45974.488743055554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45974.488743055554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45974.488743055554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45974.488743055554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45974.488743055554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45974.488743055554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45974.488743055554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45974.488743055554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45974.488743055554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45974.488743055554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45974.488743055554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45974.488743055554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45974.488743055554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45974.488743055554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45974.488743055554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45974.488743055554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45974.488743055554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45974.488743055554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45974.488743055554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45974.488743055554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45974.488743055554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45974.488743055554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45974.488743055554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45974.488743055554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45974.488743055554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45974.488743055554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45974.488743055554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45974.488743055554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45974.488743055554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45974.488743055554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45974.488743055554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45974.488743055554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45974.488743055554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45974.488743055554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45974.488743055554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45974.488743055554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45974.488743055554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45974.488743055554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45974.488743055554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45974.488743055554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45974.488743055554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45974.488743055554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45974.488743055554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45974.488743055554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45974.488743055554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45974.488743055554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45974.488743055554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45974.488743055554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45974.488743055554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45974.488743055554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45974.488743055554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45974.488743055554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45974.488743055554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45974.488743055554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45974.488743055554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45974.488743055554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45974.488743055554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45974.488743055554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45974.488743055554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45974.488743055554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45974.488743055554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45974.488743055554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45974.488743055554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45974.488743055554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45974.488743055554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45974.488743055554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45974.488743055554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45974.488743055554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45974.488743055554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45974.488743055554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45974.488743055554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45974.488743055554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45974.488743055554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45974.488743055554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45974.488743055554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45974.488743055554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45974.488743055554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45974.488743055554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45974.488743055554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45974.488743055554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45974.488743055554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45974.488743055554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45974.488743055554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45974.488743055554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45974.488743055554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45974.488743055554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45974.488743055554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45974.488743055554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45974.488743055554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45974.488743055554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45974.488743055554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45974.488743055554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45974.488743055554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45974.488743055554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45974.488743055554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45974.488743055554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45974.488743055554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45974.488743055554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45974.488743055554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45974.488743055554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45974.488743055554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45974.488743055554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45974.488743055554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45974.488743055554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45974.488743055554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45974.488743055554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45974.488743055554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45974.488743055554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45974.488743055554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45974.488743055554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45974.488743055554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45974.488743055554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45974.488743055554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45974.488743055554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45974.488743055554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45974.488743055554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45974.488743055554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45974.488743055554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45974.488743055554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45974.488743055554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45974.488743055554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45974.488743055554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45974.488743055554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45974.488743055554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45974.488743055554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45974.488743055554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45974.488743055554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45974.488743055554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45974.488743055554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45974.488743055554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45974.488743055554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45974.488743055554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45974.488743055554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45974.488743055554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45974.488743055554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45974.488743055554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45974.488743055554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45974.488743055554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45974.488743055554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45974.488743055554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45974.488743055554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45974.488743055554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45974.488743055554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45974.488743055554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45974.488743055554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45974.488743055554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45974.488743055554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45974.488743055554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45974.488743055554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45974.488743055554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45974.488743055554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45974.488743055554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45974.488743055554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45974.488743055554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45974.488743055554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45974.488743055554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45974.488743055554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45974.488743055554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45974.488743055554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45974.488743055554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45974.488743055554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45974.488743055554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45974.488743055554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45974.488743055554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45974.488743055554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45974.488743055554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45974.488743055554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45974.488743055554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45974.488743055554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45974.488743055554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45974.488743055554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45974.488743055554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45974.488743055554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45974.488743055554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45974.488743055554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45974.488743055554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45974.488743055554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45974.488743055554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45974.488743055554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45974.488743055554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45974.488743055554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45974.488743055554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45974.488743055554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45974.488743055554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45974.488743055554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45974.488743055554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45974.488743055554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45974.488743055554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45974.488743055554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45974.488743055554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45974.488743055554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45974.488743055554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45974.488743055554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45974.488743055554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45974.488743055554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45974.488743055554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45974.488743055554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45974.488743055554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45974.488743055554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45974.488743055554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45974.488743055554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45974.488743055554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45974.488743055554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45974.488743055554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45974.488743055554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45974.488743055554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45974.488743055554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45974.488743055554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45974.488743055554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45974.488743055554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45974.488743055554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45974.488743055554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45974.488743055554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45974.488743055554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45974.488743055554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45974.488743055554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45974.488743055554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45974.488743055554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45974.488743055554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45974.488743055554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45974.488743055554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45974.488743055554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45974.488743055554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45974.488743055554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45974.488743055554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45974.488743055554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45974.488743055554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45974.488743055554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45974.488743055554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45974.488743055554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45974.488743055554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45974.488743055554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45974.488743055554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45974.488743055554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45974.488743055554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45974.488743055554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45974.488743055554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45974.488743055554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45974.488743055554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45974.488743055554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45974.488743055554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45974.488743055554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45974.488743055554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45974.488743055554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45974.488743055554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45974.488743055554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45974.488743055554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45974.488743055554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45974.488743055554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45974.488743055554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45974.488743055554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45974.488743055554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45974.488743055554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45974.488743055554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45974.488743055554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45974.488743055554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45974.488743055554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45974.488743055554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45974.488743055554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45974.488743055554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45974.488743055554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45974.488743055554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45974.488743055554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45974.488743055554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45974.488743055554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45974.488743055554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45974.488743055554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45974.488743055554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45974.488743055554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45974.488743055554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45974.488743055554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45974.488743055554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45974.488743055554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45974.488743055554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45974.488743055554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45974.488743055554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45974.488743055554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45974.488743055554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45974.488743055554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45974.488743055554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45974.488743055554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45974.488743055554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45974.488743055554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45974.488743055554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45974.488743055554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45974.488743055554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45974.488743055554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45974.488743055554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45974.488743055554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45974.488743055554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45974.488743055554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45974.488743055554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45974.488743055554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45974.488743055554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45974.488743055554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45974.488743055554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45974.488743055554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45974.488743055554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45974.488743055554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45974.488743055554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45974.488743055554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45974.488743055554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45974.488743055554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45974.488743055554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45974.488743055554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45974.488743055554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45974.488743055554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45974.488743055554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45974.488743055554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45974.488743055554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45974.488743055554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45974.488743055554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45974.488743055554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45974.488743055554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45974.488743055554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45974.488743055554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45974.488743055554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45974.488743055554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45974.488743055554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45974.488743055554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45974.488743055554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45974.488743055554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45974.488743055554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45974.488743055554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45974.488743055554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45974.488743055554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45974.488743055554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45974.488743055554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45974.488743055554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45974.488743055554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45974.488743055554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45974.488743055554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45974.488743055554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45974.488743055554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45974.488743055554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45974.488743055554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45974.488743055554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45974.488743055554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45974.488743055554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45974.488743055554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45974.488743055554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45974.488743055554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45974.488743055554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45974.488743055554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45974.488743055554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45974.488743055554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45974.488743055554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45974.488743055554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45974.488743055554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45974.488743055554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45974.488743055554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45974.488743055554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45974.488743055554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45974.488743055554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45974.488743055554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45974.488743055554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45974.488743055554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45974.488743055554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45974.488743055554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45974.488743055554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45974.488743055554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45974.488743055554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45974.488743055554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45974.488743055554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45974.488743055554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45974.488743055554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45974.488743055554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45974.488743055554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45974.488743055554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45974.488743055554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45974.488743055554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45974.488743055554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45974.488743055554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45974.488743055554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45974.488743055554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45974.488743055554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45974.488743055554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45974.488743055554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45974.488743055554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45974.488743055554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45974.488743055554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45974.488743055554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45974.488743055554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45974.488743055554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45974.488743055554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45974.488743055554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45974.488743055554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45974.488743055554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45974.488743055554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45974.488743055554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45974.488743055554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45974.488743055554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45974.488743055554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45974.488743055554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45974.488743055554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45974.488743055554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45974.488743055554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45974.488743055554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45974.488743055554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45974.488743055554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45974.488743055554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45974.488743055554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45974.488743055554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45974.488743055554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45974.488743055554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45974.488743055554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45974.488743055554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45974.488743055554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45974.488743055554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45974.488743055554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45974.488743055554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45974.488743055554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45974.488743055554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45974.488743055554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45974.488743055554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45974.488743055554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45974.488743055554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45974.488743055554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45974.488743055554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45974.488743055554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45974.488743055554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45974.488743055554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45974.488743055554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45974.488743055554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45974.488743055554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45974.488743055554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45974.488743055554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45974.488743055554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45974.488743055554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45974.488743055554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45974.488743055554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45974.488743055554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45974.488743055554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45974.488743055554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45974.488743055554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45974.488743055554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45974.488743055554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45974.488743055554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45974.488743055554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45974.488743055554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45974.488743055554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45974.488743055554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45974.488743055554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45974.488743055554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45974.488743055554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45974.488743055554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45974.488743055554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45974.488743055554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45974.488743055554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45974.488743055554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45974.488743055554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45974.488743055554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45974.488743055554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45974.488743055554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45974.488743055554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45974.488743055554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45974.488743055554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45974.488743055554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45974.488743055554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45974.488743055554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45974.488743055554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45974.488743055554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45974.488743055554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45974.488743055554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45974.488743055554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45974.488743055554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45974.488743055554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45974.488743055554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45974.488743055554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45974.488743055554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45974.488743055554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45974.488743055554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45974.488743055554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45974.488743055554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45974.488743055554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45974.488743055554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45974.488743055554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45974.488743055554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45974.488743055554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45974.488743055554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45974.488743055554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45974.488743055554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45974.488743055554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45974.488743055554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45974.488743055554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45974.488743055554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45974.488743055554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45974.488743055554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45974.488743055554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45974.488743055554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45974.488743055554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45974.488743055554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45974.488743055554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45974.488743055554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45974.488743055554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45974.488743055554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45974.488743055554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45974.488743055554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45974.488743055554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45974.488743055554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45974.488743055554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45974.488743055554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45974.488743055554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45974.488743055554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45974.488743055554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45974.488743055554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45974.488743055554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45974.488743055554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45974.488743055554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45974.488743055554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45974.488743055554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45974.488743055554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45974.488743055554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45974.488743055554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45974.488743055554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45974.488743055554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45974.488743055554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45974.488743055554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45974.488743055554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45974.488743055554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45974.488743055554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45974.488743055554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45974.488743055554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45974.488743055554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45974.488743055554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45974.488743055554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45974.488743055554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45974.488743055554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45974.488743055554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45974.488743055554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45974.488743055554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45974.488743055554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45974.488743055554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45974.488743055554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45974.488743055554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45974.488743055554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45974.488743055554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45974.488743055554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45974.488743055554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45974.488743055554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45974.488743055554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45974.488743055554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45974.488743055554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45974.488743055554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45974.488743055554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45974.488743055554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45974.488743055554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45974.488743055554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45974.488743055554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45974.488743055554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45974.488743055554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45974.488743055554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45974.488743055554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45974.488743055554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45974.488743055554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45974.488743055554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45974.488743055554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45974.488743055554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45974.488743055554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45974.488743055554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45974.488743055554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45974.488743055554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45974.488743055554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45974.488743055554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45974.488743055554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45974.488743055554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45974.488743055554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45974.488743055554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45974.488743055554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45974.488743055554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45974.488743055554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45974.488743055554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45974.488743055554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45974.488743055554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45974.488743055554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45974.488743055554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45974.488743055554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45974.488743055554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45974.488743055554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45974.488743055554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45974.488743055554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45974.488743055554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45974.488743055554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45974.488743055554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45974.488743055554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45974.488743055554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45974.488743055554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45974.488743055554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45974.488743055554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45974.488743055554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45974.488743055554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45974.488743055554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45974.488743055554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45974.488743055554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45974.488743055554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45974.488743055554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45974.488743055554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45974.488743055554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45974.488743055554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45974.488743055554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45974.488743055554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45974.488743055554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45974.488743055554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45974.488743055554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45974.488743055554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45974.488743055554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45974.488743055554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45974.488743055554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45974.488743055554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45974.488743055554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45974.488743055554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45974.488743055554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45974.488743055554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45974.488743055554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45974.488743055554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45974.488743055554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45974.488743055554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45974.488743055554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45974.488743055554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45974.488743055554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45974.488743055554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45974.488743055554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45974.488743055554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45974.488743055554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45974.488743055554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45974.488743055554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45974.488743055554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45974.488743055554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45974.488743055554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45974.488743055554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45974.488743055554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45974.488743055554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45974.488743055554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45974.488743055554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45974.488743055554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45974.488743055554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45974.488743055554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45974.488743055554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45974.488743055554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45974.488743055554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45974.488743055554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45974.488743055554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45974.488743055554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45974.488743055554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45974.488743055554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45974.488743055554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45974.488743055554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45974.488743055554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45974.488743055554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45974.488743055554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45974.488743055554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45974.488743055554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45974.488743055554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45974.488743055554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45974.488743055554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45974.488743055554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45974.488743055554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45974.488743055554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45974.488743055554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45974.488743055554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45974.488743055554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45974.488743055554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45974.488743055554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45974.488743055554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45974.488743055554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45974.488743055554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45974.488743055554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45974.488743055554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45974.488743055554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45974.488743055554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45974.488743055554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45974.488743055554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45974.488743055554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45974.488743055554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45974.488743055554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45974.488743055554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45974.488743055554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45974.488743055554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45974.488743055554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45974.488743055554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45974.488743055554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45974.488743055554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45974.488743055554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45974.488743055554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45974.488743055554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45974.488743055554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45974.488743055554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45974.488743055554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45974.488743055554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45974.488743055554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45974.488743055554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45974.488743055554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45974.488743055554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45974.488743055554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45974.488743055554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45974.488743055554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45974.488743055554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45974.488743055554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45974.488743055554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45974.488743055554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45974.488743055554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45974.488743055554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45974.488743055554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45974.488743055554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45974.488743055554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45974.488743055554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45974.488743055554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45974.488743055554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45974.488743055554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45974.488743055554</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271.00802546295745</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32798</v>
      </c>
      <c r="E3" s="95" t="s">
        <v>39021</v>
      </c>
      <c r="F3" s="96">
        <v>45974.31527777778</v>
      </c>
      <c r="G3" s="97">
        <f ca="1">IFERROR(NOW()-F3,"")</f>
        <v>0.17346527777408483</v>
      </c>
      <c r="H3" s="96">
        <v>45974.309942129628</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34817</v>
      </c>
      <c r="E4" s="95" t="s">
        <v>39021</v>
      </c>
      <c r="F4" s="96">
        <v>45974.470567129632</v>
      </c>
      <c r="G4" s="97">
        <f ca="1">IFERROR(NOW()-F4,"")</f>
        <v>1.8175925921241287E-2</v>
      </c>
      <c r="H4" s="96">
        <v>45974.452511574076</v>
      </c>
      <c r="I4" s="135" t="str">
        <f>IFERROR(VLOOKUP(D4,DB!A:F,6,0),"")</f>
        <v>SCECO</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45974.488743055554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45974.488743055554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45974.488743055554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45974.488743055554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45974.488743055554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45974.488743055554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45974.488743055554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45974.488743055554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45974.488743055554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45974.488743055554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45974.488743055554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45974.488743055554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45974.488743055554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45974.488743055554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45974.488743055554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45974.488743055554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45974.488743055554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45974.488743055554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45974.488743055554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45974.488743055554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45974.488743055554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45974.488743055554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45974.488743055554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45974.488743055554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45974.488743055554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45974.488743055554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45974.488743055554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45974.488743055554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45974.488743055554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45974.488743055554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45974.488743055554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45974.488743055554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45974.488743055554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45974.488743055554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45974.488743055554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45974.488743055554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45974.488743055554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45974.488743055554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45974.488743055554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45974.488743055554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45974.488743055554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45974.488743055554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45974.488743055554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45974.488743055554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45974.488743055554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45974.488743055554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45974.488743055554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45974.488743055554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45974.488743055554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45974.488743055554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45974.488743055554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45974.488743055554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45974.488743055554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45974.488743055554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45974.488743055554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45974.488743055554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45974.488743055554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45974.488743055554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45974.488743055554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45974.488743055554</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82.65668287036533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48.299865740737005</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13" ca="1" si="1">IFERROR(NOW()-F4,"")</f>
        <v>25.827631944441237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38233</v>
      </c>
      <c r="E6" s="124" t="s">
        <v>39021</v>
      </c>
      <c r="F6" s="157">
        <v>45974.399884259263</v>
      </c>
      <c r="G6" s="126">
        <f t="shared" ca="1" si="1"/>
        <v>8.8858796290878672E-2</v>
      </c>
      <c r="H6" s="125">
        <v>45974.393634259257</v>
      </c>
      <c r="I6" s="124" t="str">
        <f>IFERROR(VLOOKUP(D6,DB!A:F,6,0),"")</f>
        <v>SCECO</v>
      </c>
      <c r="J6" s="124" t="str">
        <f>IFERROR(VLOOKUP(D6,DB!A:G,7,0),"")</f>
        <v>Haj Removal</v>
      </c>
      <c r="K6" s="124" t="s">
        <v>39129</v>
      </c>
      <c r="L6" s="124" t="str">
        <f>IFERROR(VLOOKUP(D6,DB!A:I,9,0),"")</f>
        <v>Latis</v>
      </c>
    </row>
    <row r="7" spans="1:13">
      <c r="A7" s="124" t="s">
        <v>39130</v>
      </c>
      <c r="B7" s="124" t="str">
        <f>IFERROR(VLOOKUP(D7,DB!A:K,11,0),"")</f>
        <v>R5</v>
      </c>
      <c r="C7" s="124">
        <v>1</v>
      </c>
      <c r="D7" s="124" t="s">
        <v>37382</v>
      </c>
      <c r="E7" s="124" t="s">
        <v>39021</v>
      </c>
      <c r="F7" s="157">
        <v>45974.476527777777</v>
      </c>
      <c r="G7" s="126">
        <f t="shared" ca="1" si="1"/>
        <v>1.221527777670417E-2</v>
      </c>
      <c r="H7" s="125">
        <v>45974.470972222225</v>
      </c>
      <c r="I7" s="124" t="str">
        <f>IFERROR(VLOOKUP(D7,DB!A:F,6,0),"")</f>
        <v>Generator-SG</v>
      </c>
      <c r="J7" s="124" t="str">
        <f>IFERROR(VLOOKUP(D7,DB!A:G,7,0),"")</f>
        <v>Dead</v>
      </c>
      <c r="K7" s="124" t="s">
        <v>39131</v>
      </c>
      <c r="L7" s="124" t="str">
        <f>IFERROR(VLOOKUP(D7,DB!A:I,9,0),"")</f>
        <v>Latis</v>
      </c>
    </row>
    <row r="8" spans="1:13">
      <c r="A8" s="124"/>
      <c r="B8" s="124" t="str">
        <f>IFERROR(VLOOKUP(D8,DB!A:K,11,0),"")</f>
        <v/>
      </c>
      <c r="C8" s="124"/>
      <c r="D8" s="124"/>
      <c r="E8" s="124"/>
      <c r="F8" s="124"/>
      <c r="G8" s="126">
        <f t="shared" ca="1" si="1"/>
        <v>45974.488743055554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45974.488743055554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45974.488743055554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45974.488743055554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45974.488743055554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45974.488743055554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45974.488743055554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45974.488743055554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45974.488743055554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45974.488743055554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45974.488743055554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45974.488743055554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45974.488743055554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45974.488743055554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45974.488743055554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45974.488743055554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45974.488743055554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45974.488743055554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45974.488743055554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45974.488743055554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45974.488743055554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45974.488743055554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45974.488743055554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45974.488743055554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45974.488743055554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45974.488743055554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45974.488743055554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45974.488743055554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45974.488743055554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45974.488743055554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45974.488743055554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45974.488743055554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45974.488743055554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45974.488743055554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45974.488743055554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45974.488743055554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45974.488743055554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45974.488743055554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45974.488743055554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45974.488743055554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45974.488743055554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45974.488743055554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45974.488743055554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45974.488743055554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45974.488743055554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45974.488743055554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45974.488743055554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45974.488743055554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45974.488743055554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45974.488743055554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45974.488743055554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45974.488743055554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45974.488743055554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45974.488743055554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45974.488743055554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45974.488743055554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45974.488743055554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45974.488743055554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45974.488743055554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45974.488743055554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45974.488743055554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45974.488743055554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45974.488743055554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45974.488743055554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45974.488743055554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45974.488743055554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45974.488743055554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45974.488743055554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45974.488743055554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45974.488743055554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45974.488743055554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45974.488743055554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45974.488743055554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45974.488743055554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45974.488743055554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45974.488743055554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45974.488743055554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45974.488743055554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45974.488743055554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45974.488743055554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45974.488743055554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45974.488743055554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45974.488743055554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45974.488743055554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45974.488743055554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45974.488743055554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45974.488743055554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45974.488743055554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45974.488743055554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45974.488743055554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45974.488743055554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45974.488743055554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45974.488743055554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45974.488743055554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45974.488743055554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45974.488743055554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45974.488743055554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45974.488743055554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45974.488743055554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45974.488743055554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45974.488743055554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45974.488743055554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45974.488743055554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45974.488743055554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45974.488743055554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45974.488743055554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45974.488743055554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45974.488743055554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45974.488743055554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45974.488743055554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45974.488743055554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45974.488743055554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45974.488743055554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45974.488743055554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45974.488743055554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45974.488743055554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45974.488743055554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45974.488743055554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45974.488743055554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45974.488743055554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45974.488743055554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45974.488743055554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45974.488743055554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45974.488743055554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45974.488743055554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45974.488743055554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45974.488743055554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45974.488743055554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45974.488743055554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45974.488743055554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45974.488743055554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45974.488743055554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45974.488743055554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45974.488743055554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45974.488743055554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45974.488743055554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45974.488743055554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45974.488743055554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45974.488743055554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45974.488743055554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45974.488743055554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45974.488743055554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45974.488743055554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45974.488743055554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45974.488743055554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45974.488743055554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45974.488743055554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45974.488743055554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45974.488743055554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45974.488743055554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45974.488743055554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45974.488743055554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45974.488743055554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45974.488743055554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45974.488743055554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45974.488743055554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45974.488743055554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45974.488743055554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45974.488743055554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45974.488743055554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45974.488743055554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45974.488743055554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45974.488743055554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45974.488743055554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45974.488743055554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45974.488743055554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45974.488743055554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45974.488743055554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45974.488743055554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45974.488743055554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45974.488743055554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45974.488743055554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45974.488743055554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45974.488743055554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45974.488743055554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45974.488743055554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45974.488743055554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45974.488743055554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45974.488743055554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45974.488743055554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45974.488743055554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45974.488743055554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45974.488743055554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45974.488743055554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45974.488743055554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45974.488743055554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45974.488743055554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45974.488743055554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45974.488743055554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45974.488743055554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45974.488743055554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45974.488743055554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45974.488743055554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45974.488743055554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45974.488743055554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45974.488743055554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45974.488743055554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45974.488743055554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45974.488743055554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45974.488743055554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45974.488743055554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45974.488743055554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45974.488743055554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45974.488743055554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45974.488743055554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45974.488743055554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45974.488743055554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45974.488743055554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45974.488743055554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45974.488743055554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45974.488743055554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45974.488743055554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45974.488743055554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45974.488743055554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45974.488743055554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45974.488743055554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45974.488743055554</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41" t="s">
        <v>35372</v>
      </c>
      <c r="E2" s="124" t="s">
        <v>39021</v>
      </c>
      <c r="F2" s="143"/>
      <c r="G2" s="105">
        <f t="shared" ref="G2:G43" ca="1" si="0">IFERROR(NOW()-F2,"-")</f>
        <v>45974.488743055554</v>
      </c>
      <c r="H2" s="143">
        <v>45974.400057870371</v>
      </c>
      <c r="I2" s="141" t="str">
        <f>IFERROR(VLOOKUP(D2,DB!A:F,6,0),"")</f>
        <v>SCECO</v>
      </c>
      <c r="J2" s="141" t="str">
        <f>IFERROR(VLOOKUP(D2,DB!A:G,7,0),"")</f>
        <v>Vandalized</v>
      </c>
      <c r="K2" s="144" t="s">
        <v>39133</v>
      </c>
      <c r="L2" s="145" t="str">
        <f>IFERROR(VLOOKUP(D2,DB!A:I,9,0),"")</f>
        <v>Latis</v>
      </c>
    </row>
    <row r="3" spans="1:16382" ht="31.5" customHeight="1">
      <c r="A3" s="140"/>
      <c r="B3" s="141" t="str">
        <f>IFERROR(VLOOKUP(D3,DB!A:K,11,0),"")</f>
        <v/>
      </c>
      <c r="C3" s="142"/>
      <c r="D3" s="141"/>
      <c r="E3" s="124"/>
      <c r="F3" s="143"/>
      <c r="G3" s="105">
        <f t="shared" ca="1" si="0"/>
        <v>45974.488743055554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45974.488743055554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45974.488743055554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45974.488743055554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45974.488743055554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45974.488743055554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45974.488743055554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45974.488743055554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45974.488743055554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45974.488743055554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45974.488743055554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45974.488743055554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45974.488743055554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45974.488743055554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45974.488743055554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45974.488743055554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45974.488743055554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45974.488743055554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45974.488743055554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45974.488743055554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45974.488743055554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45974.488743055554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45974.488743055554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45974.488743055554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45974.488743055554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45974.488743055554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45974.488743055554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45974.488743055554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45974.488743055554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45974.488743055554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45974.488743055554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45974.488743055554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45974.488743055554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45974.488743055554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45974.488743055554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45974.488743055554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45974.488743055554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45974.488743055554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45974.488743055554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45974.488743055554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45974.488743055554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45974.488743055554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45974.488743055554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45974.488743055554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45974.488743055554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45974.488743055554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45974.488743055554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45974.488743055554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45974.488743055554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45974.488743055554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45974.488743055554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45974.488743055554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45974.488743055554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45974.488743055554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45974.488743055554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45974.488743055554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45974.488743055554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45974.488743055554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45974.488743055554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45974.488743055554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45974.488743055554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45974.488743055554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45974.488743055554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45974.488743055554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45974.488743055554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45974.488743055554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45974.488743055554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45974.488743055554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45974.488743055554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45974.488743055554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45974.488743055554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45974.488743055554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45974.488743055554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45974.488743055554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45974.488743055554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45974.488743055554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45974.488743055554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45974.488743055554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45974.488743055554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45974.488743055554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45974.488743055554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45974.488743055554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45974.488743055554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45974.488743055554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45974.488743055554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45974.488743055554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45974.488743055554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45974.488743055554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45974.488743055554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45974.488743055554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45974.488743055554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45974.488743055554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45974.488743055554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45974.488743055554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45974.488743055554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45974.488743055554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45974.488743055554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45974.488743055554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45974.488743055554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45974.488743055554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45974.488743055554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45974.488743055554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45974.488743055554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45974.488743055554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45974.488743055554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45974.488743055554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45974.488743055554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45974.488743055554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45974.488743055554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45974.488743055554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45974.488743055554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45974.488743055554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45974.488743055554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45974.488743055554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45974.488743055554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45974.488743055554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45974.488743055554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45974.488743055554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45974.488743055554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45974.488743055554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45974.488743055554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45974.488743055554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45974.488743055554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45974.488743055554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45974.488743055554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45974.488743055554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45974.488743055554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45974.488743055554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45974.488743055554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45974.488743055554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45974.488743055554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45974.488743055554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45974.488743055554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45974.488743055554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45974.488743055554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45974.488743055554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45974.488743055554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45974.488743055554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45974.488743055554</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